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74A84CD-04C6-4CE3-B50B-2E7844D71EB3}" xr6:coauthVersionLast="45" xr6:coauthVersionMax="45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Calendar" sheetId="4" state="hidden" r:id="rId1"/>
    <sheet name="Thông tin DN" sheetId="6" r:id="rId2"/>
    <sheet name="Hợp đồng" sheetId="1" r:id="rId3"/>
    <sheet name="Nhập liệu" sheetId="9" r:id="rId4"/>
    <sheet name="Chi tiết" sheetId="7" r:id="rId5"/>
    <sheet name="Khách hàng" sheetId="8" r:id="rId6"/>
  </sheets>
  <externalReferences>
    <externalReference r:id="rId7"/>
  </externalReferences>
  <definedNames>
    <definedName name="_Fill" localSheetId="4" hidden="1">#REF!</definedName>
    <definedName name="_Fill" localSheetId="3" hidden="1">#REF!</definedName>
    <definedName name="_Fill" localSheetId="1" hidden="1">#REF!</definedName>
    <definedName name="_Fill" hidden="1">#REF!</definedName>
    <definedName name="_Key1" localSheetId="4" hidden="1">#REF!</definedName>
    <definedName name="_Key1" localSheetId="3" hidden="1">#REF!</definedName>
    <definedName name="_Key1" hidden="1">#REF!</definedName>
    <definedName name="_Key2" localSheetId="4" hidden="1">#REF!</definedName>
    <definedName name="_Key2" localSheetId="3" hidden="1">#REF!</definedName>
    <definedName name="_Key2" hidden="1">#REF!</definedName>
    <definedName name="_Order1" hidden="1">255</definedName>
    <definedName name="_Order2" hidden="1">255</definedName>
    <definedName name="_Sort" localSheetId="4" hidden="1">#REF!</definedName>
    <definedName name="_Sort" localSheetId="3" hidden="1">#REF!</definedName>
    <definedName name="_Sort" localSheetId="1" hidden="1">#REF!</definedName>
    <definedName name="_Sort" hidden="1">#REF!</definedName>
    <definedName name="h" localSheetId="0" hidden="1">{"'Sheet1'!$L$16"}</definedName>
    <definedName name="h" localSheetId="1" hidden="1">{"'Sheet1'!$L$16"}</definedName>
    <definedName name="h" hidden="1">{"'Sheet1'!$L$16"}</definedName>
    <definedName name="HTML_CodePage" hidden="1">950</definedName>
    <definedName name="HTML_Control" localSheetId="0" hidden="1">{"'Sheet1'!$L$16"}</definedName>
    <definedName name="HTML_Control" localSheetId="1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localSheetId="1" hidden="1">{"'Sheet1'!$L$16"}</definedName>
    <definedName name="huy" hidden="1">{"'Sheet1'!$L$16"}</definedName>
    <definedName name="MACT">'Hợp đồng'!$B$9:$B$101</definedName>
    <definedName name="MACTY">'Khách hàng'!$A$7:$A$172</definedName>
    <definedName name="ngay1" localSheetId="1">'Thông tin DN'!$D$16</definedName>
    <definedName name="ngay1">[1]ThongtinDN!$D$13</definedName>
    <definedName name="ngay2" localSheetId="1">'Thông tin DN'!$D$17</definedName>
    <definedName name="ngay2">[1]ThongtinDN!$D$14</definedName>
    <definedName name="_xlnm.Print_Area" localSheetId="0">Calendar!$A$10:$AB$72</definedName>
    <definedName name="_xlnm.Print_Titles" localSheetId="0">#N/A</definedName>
    <definedName name="wrn.chi._.tiÆt." localSheetId="1" hidden="1">{#N/A,#N/A,FALSE,"Chi tiÆt"}</definedName>
    <definedName name="wrn.chi._.tiÆt." hidden="1">{#N/A,#N/A,FALSE,"Chi tiÆt"}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8" i="6" l="1"/>
  <c r="O26" i="7"/>
  <c r="J101" i="1"/>
  <c r="L101" i="1"/>
  <c r="M101" i="1"/>
  <c r="I101" i="1"/>
  <c r="T9" i="1"/>
  <c r="T101" i="1" s="1"/>
  <c r="T10" i="1"/>
  <c r="T11" i="1"/>
  <c r="T12" i="1"/>
  <c r="T13" i="1"/>
  <c r="T14" i="1"/>
  <c r="C13" i="7"/>
  <c r="C12" i="7"/>
  <c r="C10" i="7"/>
  <c r="G11" i="7"/>
  <c r="D11" i="7"/>
  <c r="G10" i="7"/>
  <c r="C9" i="7"/>
  <c r="C8" i="7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1" i="1"/>
  <c r="Q12" i="1"/>
  <c r="Q13" i="1"/>
  <c r="Q14" i="1"/>
  <c r="Q15" i="1"/>
  <c r="Q16" i="1"/>
  <c r="N11" i="1"/>
  <c r="O11" i="1"/>
  <c r="P11" i="1"/>
  <c r="N12" i="1"/>
  <c r="O12" i="1"/>
  <c r="P12" i="1"/>
  <c r="N13" i="1"/>
  <c r="O13" i="1"/>
  <c r="P13" i="1"/>
  <c r="N14" i="1"/>
  <c r="O14" i="1"/>
  <c r="P14" i="1"/>
  <c r="N15" i="1"/>
  <c r="O15" i="1"/>
  <c r="P15" i="1"/>
  <c r="N16" i="1"/>
  <c r="O16" i="1"/>
  <c r="P16" i="1"/>
  <c r="N17" i="1"/>
  <c r="O17" i="1"/>
  <c r="P17" i="1"/>
  <c r="N18" i="1"/>
  <c r="O18" i="1"/>
  <c r="P18" i="1"/>
  <c r="N19" i="1"/>
  <c r="O19" i="1"/>
  <c r="P19" i="1"/>
  <c r="N20" i="1"/>
  <c r="O20" i="1"/>
  <c r="P20" i="1"/>
  <c r="N21" i="1"/>
  <c r="O21" i="1"/>
  <c r="P21" i="1"/>
  <c r="N22" i="1"/>
  <c r="O22" i="1"/>
  <c r="P22" i="1"/>
  <c r="N23" i="1"/>
  <c r="O23" i="1"/>
  <c r="P23" i="1"/>
  <c r="N24" i="1"/>
  <c r="O24" i="1"/>
  <c r="P24" i="1"/>
  <c r="N25" i="1"/>
  <c r="O25" i="1"/>
  <c r="P25" i="1"/>
  <c r="N26" i="1"/>
  <c r="O26" i="1"/>
  <c r="P26" i="1"/>
  <c r="N27" i="1"/>
  <c r="O27" i="1"/>
  <c r="P27" i="1"/>
  <c r="N28" i="1"/>
  <c r="O28" i="1"/>
  <c r="P28" i="1"/>
  <c r="N29" i="1"/>
  <c r="O29" i="1"/>
  <c r="P29" i="1"/>
  <c r="N30" i="1"/>
  <c r="O30" i="1"/>
  <c r="P30" i="1"/>
  <c r="N31" i="1"/>
  <c r="O31" i="1"/>
  <c r="P31" i="1"/>
  <c r="N32" i="1"/>
  <c r="O32" i="1"/>
  <c r="P32" i="1"/>
  <c r="N33" i="1"/>
  <c r="O33" i="1"/>
  <c r="P33" i="1"/>
  <c r="N34" i="1"/>
  <c r="O34" i="1"/>
  <c r="P34" i="1"/>
  <c r="N35" i="1"/>
  <c r="O35" i="1"/>
  <c r="P35" i="1"/>
  <c r="N36" i="1"/>
  <c r="O36" i="1"/>
  <c r="P36" i="1"/>
  <c r="N37" i="1"/>
  <c r="O37" i="1"/>
  <c r="P37" i="1"/>
  <c r="N38" i="1"/>
  <c r="O38" i="1"/>
  <c r="P38" i="1"/>
  <c r="N39" i="1"/>
  <c r="O39" i="1"/>
  <c r="P39" i="1"/>
  <c r="N40" i="1"/>
  <c r="O40" i="1"/>
  <c r="P40" i="1"/>
  <c r="N41" i="1"/>
  <c r="O41" i="1"/>
  <c r="P41" i="1"/>
  <c r="N42" i="1"/>
  <c r="O42" i="1"/>
  <c r="P42" i="1"/>
  <c r="N43" i="1"/>
  <c r="O43" i="1"/>
  <c r="P43" i="1"/>
  <c r="N44" i="1"/>
  <c r="O44" i="1"/>
  <c r="P44" i="1"/>
  <c r="N45" i="1"/>
  <c r="O45" i="1"/>
  <c r="P45" i="1"/>
  <c r="N46" i="1"/>
  <c r="O46" i="1"/>
  <c r="P46" i="1"/>
  <c r="N47" i="1"/>
  <c r="O47" i="1"/>
  <c r="P47" i="1"/>
  <c r="N48" i="1"/>
  <c r="O48" i="1"/>
  <c r="P48" i="1"/>
  <c r="N49" i="1"/>
  <c r="O49" i="1"/>
  <c r="P49" i="1"/>
  <c r="N50" i="1"/>
  <c r="O50" i="1"/>
  <c r="P50" i="1"/>
  <c r="N51" i="1"/>
  <c r="O51" i="1"/>
  <c r="P51" i="1"/>
  <c r="N52" i="1"/>
  <c r="O52" i="1"/>
  <c r="P52" i="1"/>
  <c r="N53" i="1"/>
  <c r="O53" i="1"/>
  <c r="P53" i="1"/>
  <c r="N54" i="1"/>
  <c r="O54" i="1"/>
  <c r="P54" i="1"/>
  <c r="N55" i="1"/>
  <c r="O55" i="1"/>
  <c r="P55" i="1"/>
  <c r="N56" i="1"/>
  <c r="O56" i="1"/>
  <c r="P56" i="1"/>
  <c r="N57" i="1"/>
  <c r="O57" i="1"/>
  <c r="P57" i="1"/>
  <c r="N58" i="1"/>
  <c r="O58" i="1"/>
  <c r="P58" i="1"/>
  <c r="N59" i="1"/>
  <c r="O59" i="1"/>
  <c r="P59" i="1"/>
  <c r="N60" i="1"/>
  <c r="O60" i="1"/>
  <c r="P60" i="1"/>
  <c r="N61" i="1"/>
  <c r="O61" i="1"/>
  <c r="P61" i="1"/>
  <c r="N62" i="1"/>
  <c r="O62" i="1"/>
  <c r="P62" i="1"/>
  <c r="N63" i="1"/>
  <c r="O63" i="1"/>
  <c r="P63" i="1"/>
  <c r="N64" i="1"/>
  <c r="O64" i="1"/>
  <c r="P64" i="1"/>
  <c r="N65" i="1"/>
  <c r="O65" i="1"/>
  <c r="P65" i="1"/>
  <c r="N66" i="1"/>
  <c r="O66" i="1"/>
  <c r="P66" i="1"/>
  <c r="N67" i="1"/>
  <c r="O67" i="1"/>
  <c r="P67" i="1"/>
  <c r="N68" i="1"/>
  <c r="O68" i="1"/>
  <c r="P68" i="1"/>
  <c r="N69" i="1"/>
  <c r="O69" i="1"/>
  <c r="P69" i="1"/>
  <c r="N70" i="1"/>
  <c r="O70" i="1"/>
  <c r="P70" i="1"/>
  <c r="N71" i="1"/>
  <c r="O71" i="1"/>
  <c r="P71" i="1"/>
  <c r="N72" i="1"/>
  <c r="O72" i="1"/>
  <c r="P72" i="1"/>
  <c r="N73" i="1"/>
  <c r="O73" i="1"/>
  <c r="P73" i="1"/>
  <c r="N74" i="1"/>
  <c r="O74" i="1"/>
  <c r="P74" i="1"/>
  <c r="N75" i="1"/>
  <c r="O75" i="1"/>
  <c r="P75" i="1"/>
  <c r="N76" i="1"/>
  <c r="O76" i="1"/>
  <c r="P76" i="1"/>
  <c r="N77" i="1"/>
  <c r="O77" i="1"/>
  <c r="P77" i="1"/>
  <c r="N78" i="1"/>
  <c r="O78" i="1"/>
  <c r="P78" i="1"/>
  <c r="N79" i="1"/>
  <c r="O79" i="1"/>
  <c r="P79" i="1"/>
  <c r="N80" i="1"/>
  <c r="O80" i="1"/>
  <c r="P80" i="1"/>
  <c r="N81" i="1"/>
  <c r="O81" i="1"/>
  <c r="P81" i="1"/>
  <c r="N82" i="1"/>
  <c r="O82" i="1"/>
  <c r="P82" i="1"/>
  <c r="N83" i="1"/>
  <c r="O83" i="1"/>
  <c r="P83" i="1"/>
  <c r="N84" i="1"/>
  <c r="O84" i="1"/>
  <c r="P84" i="1"/>
  <c r="N85" i="1"/>
  <c r="O85" i="1"/>
  <c r="P85" i="1"/>
  <c r="N86" i="1"/>
  <c r="O86" i="1"/>
  <c r="P86" i="1"/>
  <c r="N87" i="1"/>
  <c r="O87" i="1"/>
  <c r="P87" i="1"/>
  <c r="N88" i="1"/>
  <c r="O88" i="1"/>
  <c r="P88" i="1"/>
  <c r="N89" i="1"/>
  <c r="O89" i="1"/>
  <c r="P89" i="1"/>
  <c r="N90" i="1"/>
  <c r="O90" i="1"/>
  <c r="P90" i="1"/>
  <c r="N91" i="1"/>
  <c r="O91" i="1"/>
  <c r="P91" i="1"/>
  <c r="N92" i="1"/>
  <c r="O92" i="1"/>
  <c r="P92" i="1"/>
  <c r="N93" i="1"/>
  <c r="O93" i="1"/>
  <c r="P93" i="1"/>
  <c r="N94" i="1"/>
  <c r="O94" i="1"/>
  <c r="P94" i="1"/>
  <c r="N95" i="1"/>
  <c r="O95" i="1"/>
  <c r="P95" i="1"/>
  <c r="N96" i="1"/>
  <c r="O96" i="1"/>
  <c r="P96" i="1"/>
  <c r="N97" i="1"/>
  <c r="O97" i="1"/>
  <c r="P97" i="1"/>
  <c r="N98" i="1"/>
  <c r="O98" i="1"/>
  <c r="P98" i="1"/>
  <c r="N99" i="1"/>
  <c r="O99" i="1"/>
  <c r="P99" i="1"/>
  <c r="N100" i="1"/>
  <c r="O100" i="1"/>
  <c r="P100" i="1"/>
  <c r="O10" i="1"/>
  <c r="N10" i="1"/>
  <c r="N9" i="1"/>
  <c r="N101" i="1" s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" i="1"/>
  <c r="F11" i="1"/>
  <c r="F12" i="1"/>
  <c r="F9" i="1"/>
  <c r="N273" i="9"/>
  <c r="N272" i="9"/>
  <c r="N271" i="9"/>
  <c r="N270" i="9"/>
  <c r="N269" i="9"/>
  <c r="N268" i="9"/>
  <c r="N267" i="9"/>
  <c r="N266" i="9"/>
  <c r="N265" i="9"/>
  <c r="N264" i="9"/>
  <c r="N263" i="9"/>
  <c r="N262" i="9"/>
  <c r="N261" i="9"/>
  <c r="N260" i="9"/>
  <c r="N259" i="9"/>
  <c r="N258" i="9"/>
  <c r="N257" i="9"/>
  <c r="N256" i="9"/>
  <c r="M256" i="9"/>
  <c r="L256" i="9"/>
  <c r="K256" i="9"/>
  <c r="N255" i="9"/>
  <c r="M255" i="9"/>
  <c r="L255" i="9"/>
  <c r="K255" i="9"/>
  <c r="N254" i="9"/>
  <c r="M254" i="9"/>
  <c r="L254" i="9"/>
  <c r="K254" i="9"/>
  <c r="N253" i="9"/>
  <c r="M253" i="9"/>
  <c r="L253" i="9"/>
  <c r="K253" i="9"/>
  <c r="N252" i="9"/>
  <c r="M252" i="9"/>
  <c r="L252" i="9"/>
  <c r="K252" i="9"/>
  <c r="N251" i="9"/>
  <c r="M251" i="9"/>
  <c r="L251" i="9"/>
  <c r="K251" i="9"/>
  <c r="N250" i="9"/>
  <c r="M250" i="9"/>
  <c r="L250" i="9"/>
  <c r="K250" i="9"/>
  <c r="N249" i="9"/>
  <c r="M249" i="9"/>
  <c r="L249" i="9"/>
  <c r="K249" i="9"/>
  <c r="N248" i="9"/>
  <c r="M248" i="9"/>
  <c r="L248" i="9"/>
  <c r="K248" i="9"/>
  <c r="N247" i="9"/>
  <c r="M247" i="9"/>
  <c r="L247" i="9"/>
  <c r="K247" i="9"/>
  <c r="N246" i="9"/>
  <c r="M246" i="9"/>
  <c r="L246" i="9"/>
  <c r="K246" i="9"/>
  <c r="N245" i="9"/>
  <c r="M245" i="9"/>
  <c r="L245" i="9"/>
  <c r="K245" i="9"/>
  <c r="N244" i="9"/>
  <c r="M244" i="9"/>
  <c r="L244" i="9"/>
  <c r="K244" i="9"/>
  <c r="N243" i="9"/>
  <c r="M243" i="9"/>
  <c r="L243" i="9"/>
  <c r="K243" i="9"/>
  <c r="N242" i="9"/>
  <c r="M242" i="9"/>
  <c r="L242" i="9"/>
  <c r="K242" i="9"/>
  <c r="N241" i="9"/>
  <c r="M241" i="9"/>
  <c r="L241" i="9"/>
  <c r="K241" i="9"/>
  <c r="N240" i="9"/>
  <c r="M240" i="9"/>
  <c r="L240" i="9"/>
  <c r="K240" i="9"/>
  <c r="N239" i="9"/>
  <c r="M239" i="9"/>
  <c r="L239" i="9"/>
  <c r="K239" i="9"/>
  <c r="N238" i="9"/>
  <c r="M238" i="9"/>
  <c r="L238" i="9"/>
  <c r="K238" i="9"/>
  <c r="N237" i="9"/>
  <c r="M237" i="9"/>
  <c r="L237" i="9"/>
  <c r="K237" i="9"/>
  <c r="N236" i="9"/>
  <c r="M236" i="9"/>
  <c r="L236" i="9"/>
  <c r="K236" i="9"/>
  <c r="N235" i="9"/>
  <c r="M235" i="9"/>
  <c r="L235" i="9"/>
  <c r="K235" i="9"/>
  <c r="N234" i="9"/>
  <c r="M234" i="9"/>
  <c r="L234" i="9"/>
  <c r="K234" i="9"/>
  <c r="N233" i="9"/>
  <c r="M233" i="9"/>
  <c r="L233" i="9"/>
  <c r="K233" i="9"/>
  <c r="N232" i="9"/>
  <c r="M232" i="9"/>
  <c r="L232" i="9"/>
  <c r="K232" i="9"/>
  <c r="N231" i="9"/>
  <c r="M231" i="9"/>
  <c r="L231" i="9"/>
  <c r="K231" i="9"/>
  <c r="N230" i="9"/>
  <c r="M230" i="9"/>
  <c r="L230" i="9"/>
  <c r="K230" i="9"/>
  <c r="N229" i="9"/>
  <c r="M229" i="9"/>
  <c r="L229" i="9"/>
  <c r="K229" i="9"/>
  <c r="N228" i="9"/>
  <c r="M228" i="9"/>
  <c r="L228" i="9"/>
  <c r="K228" i="9"/>
  <c r="N227" i="9"/>
  <c r="M227" i="9"/>
  <c r="L227" i="9"/>
  <c r="K227" i="9"/>
  <c r="N226" i="9"/>
  <c r="M226" i="9"/>
  <c r="L226" i="9"/>
  <c r="K226" i="9"/>
  <c r="N225" i="9"/>
  <c r="M225" i="9"/>
  <c r="L225" i="9"/>
  <c r="K225" i="9"/>
  <c r="N224" i="9"/>
  <c r="M224" i="9"/>
  <c r="L224" i="9"/>
  <c r="K224" i="9"/>
  <c r="N223" i="9"/>
  <c r="M223" i="9"/>
  <c r="L223" i="9"/>
  <c r="K223" i="9"/>
  <c r="N222" i="9"/>
  <c r="M222" i="9"/>
  <c r="L222" i="9"/>
  <c r="K222" i="9"/>
  <c r="N221" i="9"/>
  <c r="M221" i="9"/>
  <c r="L221" i="9"/>
  <c r="K221" i="9"/>
  <c r="N220" i="9"/>
  <c r="M220" i="9"/>
  <c r="L220" i="9"/>
  <c r="K220" i="9"/>
  <c r="N219" i="9"/>
  <c r="M219" i="9"/>
  <c r="L219" i="9"/>
  <c r="K219" i="9"/>
  <c r="N218" i="9"/>
  <c r="M218" i="9"/>
  <c r="L218" i="9"/>
  <c r="K218" i="9"/>
  <c r="N217" i="9"/>
  <c r="M217" i="9"/>
  <c r="L217" i="9"/>
  <c r="K217" i="9"/>
  <c r="N216" i="9"/>
  <c r="M216" i="9"/>
  <c r="L216" i="9"/>
  <c r="K216" i="9"/>
  <c r="N215" i="9"/>
  <c r="M215" i="9"/>
  <c r="L215" i="9"/>
  <c r="K215" i="9"/>
  <c r="N214" i="9"/>
  <c r="M214" i="9"/>
  <c r="L214" i="9"/>
  <c r="K214" i="9"/>
  <c r="N213" i="9"/>
  <c r="M213" i="9"/>
  <c r="L213" i="9"/>
  <c r="K213" i="9"/>
  <c r="N212" i="9"/>
  <c r="M212" i="9"/>
  <c r="L212" i="9"/>
  <c r="K212" i="9"/>
  <c r="N211" i="9"/>
  <c r="M211" i="9"/>
  <c r="L211" i="9"/>
  <c r="K211" i="9"/>
  <c r="N210" i="9"/>
  <c r="M210" i="9"/>
  <c r="L210" i="9"/>
  <c r="K210" i="9"/>
  <c r="N209" i="9"/>
  <c r="M209" i="9"/>
  <c r="L209" i="9"/>
  <c r="K209" i="9"/>
  <c r="N208" i="9"/>
  <c r="M208" i="9"/>
  <c r="L208" i="9"/>
  <c r="K208" i="9"/>
  <c r="N207" i="9"/>
  <c r="M207" i="9"/>
  <c r="L207" i="9"/>
  <c r="K207" i="9"/>
  <c r="N206" i="9"/>
  <c r="M206" i="9"/>
  <c r="L206" i="9"/>
  <c r="K206" i="9"/>
  <c r="N205" i="9"/>
  <c r="M205" i="9"/>
  <c r="L205" i="9"/>
  <c r="K205" i="9"/>
  <c r="N204" i="9"/>
  <c r="M204" i="9"/>
  <c r="L204" i="9"/>
  <c r="K204" i="9"/>
  <c r="N203" i="9"/>
  <c r="M203" i="9"/>
  <c r="L203" i="9"/>
  <c r="K203" i="9"/>
  <c r="N202" i="9"/>
  <c r="M202" i="9"/>
  <c r="L202" i="9"/>
  <c r="K202" i="9"/>
  <c r="N201" i="9"/>
  <c r="M201" i="9"/>
  <c r="L201" i="9"/>
  <c r="K201" i="9"/>
  <c r="N200" i="9"/>
  <c r="M200" i="9"/>
  <c r="L200" i="9"/>
  <c r="K200" i="9"/>
  <c r="N199" i="9"/>
  <c r="M199" i="9"/>
  <c r="L199" i="9"/>
  <c r="K199" i="9"/>
  <c r="N198" i="9"/>
  <c r="M198" i="9"/>
  <c r="L198" i="9"/>
  <c r="K198" i="9"/>
  <c r="N197" i="9"/>
  <c r="M197" i="9"/>
  <c r="L197" i="9"/>
  <c r="K197" i="9"/>
  <c r="N196" i="9"/>
  <c r="M196" i="9"/>
  <c r="L196" i="9"/>
  <c r="K196" i="9"/>
  <c r="N195" i="9"/>
  <c r="M195" i="9"/>
  <c r="L195" i="9"/>
  <c r="K195" i="9"/>
  <c r="N194" i="9"/>
  <c r="M194" i="9"/>
  <c r="L194" i="9"/>
  <c r="K194" i="9"/>
  <c r="N193" i="9"/>
  <c r="M193" i="9"/>
  <c r="L193" i="9"/>
  <c r="K193" i="9"/>
  <c r="N192" i="9"/>
  <c r="M192" i="9"/>
  <c r="L192" i="9"/>
  <c r="K192" i="9"/>
  <c r="N191" i="9"/>
  <c r="M191" i="9"/>
  <c r="L191" i="9"/>
  <c r="K191" i="9"/>
  <c r="N190" i="9"/>
  <c r="M190" i="9"/>
  <c r="L190" i="9"/>
  <c r="K190" i="9"/>
  <c r="N189" i="9"/>
  <c r="M189" i="9"/>
  <c r="L189" i="9"/>
  <c r="K189" i="9"/>
  <c r="N188" i="9"/>
  <c r="M188" i="9"/>
  <c r="L188" i="9"/>
  <c r="K188" i="9"/>
  <c r="N187" i="9"/>
  <c r="M187" i="9"/>
  <c r="L187" i="9"/>
  <c r="K187" i="9"/>
  <c r="N186" i="9"/>
  <c r="M186" i="9"/>
  <c r="L186" i="9"/>
  <c r="K186" i="9"/>
  <c r="N185" i="9"/>
  <c r="M185" i="9"/>
  <c r="L185" i="9"/>
  <c r="K185" i="9"/>
  <c r="N184" i="9"/>
  <c r="M184" i="9"/>
  <c r="L184" i="9"/>
  <c r="K184" i="9"/>
  <c r="N183" i="9"/>
  <c r="M183" i="9"/>
  <c r="L183" i="9"/>
  <c r="K183" i="9"/>
  <c r="N182" i="9"/>
  <c r="M182" i="9"/>
  <c r="L182" i="9"/>
  <c r="K182" i="9"/>
  <c r="N181" i="9"/>
  <c r="M181" i="9"/>
  <c r="L181" i="9"/>
  <c r="K181" i="9"/>
  <c r="N180" i="9"/>
  <c r="M180" i="9"/>
  <c r="L180" i="9"/>
  <c r="K180" i="9"/>
  <c r="N179" i="9"/>
  <c r="M179" i="9"/>
  <c r="L179" i="9"/>
  <c r="K179" i="9"/>
  <c r="N178" i="9"/>
  <c r="M178" i="9"/>
  <c r="L178" i="9"/>
  <c r="K178" i="9"/>
  <c r="N177" i="9"/>
  <c r="M177" i="9"/>
  <c r="L177" i="9"/>
  <c r="K177" i="9"/>
  <c r="N176" i="9"/>
  <c r="Q10" i="1" s="1"/>
  <c r="M176" i="9"/>
  <c r="P10" i="1" s="1"/>
  <c r="L176" i="9"/>
  <c r="K176" i="9"/>
  <c r="N175" i="9"/>
  <c r="M175" i="9"/>
  <c r="L175" i="9"/>
  <c r="K175" i="9"/>
  <c r="N174" i="9"/>
  <c r="M174" i="9"/>
  <c r="L174" i="9"/>
  <c r="K174" i="9"/>
  <c r="N173" i="9"/>
  <c r="M173" i="9"/>
  <c r="L173" i="9"/>
  <c r="K173" i="9"/>
  <c r="N172" i="9"/>
  <c r="M172" i="9"/>
  <c r="L172" i="9"/>
  <c r="K172" i="9"/>
  <c r="N171" i="9"/>
  <c r="M171" i="9"/>
  <c r="L171" i="9"/>
  <c r="K171" i="9"/>
  <c r="N170" i="9"/>
  <c r="M170" i="9"/>
  <c r="L170" i="9"/>
  <c r="K170" i="9"/>
  <c r="N169" i="9"/>
  <c r="M169" i="9"/>
  <c r="L169" i="9"/>
  <c r="K169" i="9"/>
  <c r="N168" i="9"/>
  <c r="M168" i="9"/>
  <c r="L168" i="9"/>
  <c r="K168" i="9"/>
  <c r="N167" i="9"/>
  <c r="M167" i="9"/>
  <c r="L167" i="9"/>
  <c r="K167" i="9"/>
  <c r="N166" i="9"/>
  <c r="M166" i="9"/>
  <c r="L166" i="9"/>
  <c r="K166" i="9"/>
  <c r="N165" i="9"/>
  <c r="M165" i="9"/>
  <c r="L165" i="9"/>
  <c r="K165" i="9"/>
  <c r="N164" i="9"/>
  <c r="M164" i="9"/>
  <c r="L164" i="9"/>
  <c r="K164" i="9"/>
  <c r="N163" i="9"/>
  <c r="M163" i="9"/>
  <c r="L163" i="9"/>
  <c r="K163" i="9"/>
  <c r="N162" i="9"/>
  <c r="M162" i="9"/>
  <c r="L162" i="9"/>
  <c r="K162" i="9"/>
  <c r="N161" i="9"/>
  <c r="M161" i="9"/>
  <c r="L161" i="9"/>
  <c r="K161" i="9"/>
  <c r="N160" i="9"/>
  <c r="M160" i="9"/>
  <c r="L160" i="9"/>
  <c r="K160" i="9"/>
  <c r="N159" i="9"/>
  <c r="M159" i="9"/>
  <c r="L159" i="9"/>
  <c r="K159" i="9"/>
  <c r="N158" i="9"/>
  <c r="M158" i="9"/>
  <c r="L158" i="9"/>
  <c r="K158" i="9"/>
  <c r="N157" i="9"/>
  <c r="M157" i="9"/>
  <c r="L157" i="9"/>
  <c r="K157" i="9"/>
  <c r="N156" i="9"/>
  <c r="M156" i="9"/>
  <c r="L156" i="9"/>
  <c r="K156" i="9"/>
  <c r="N155" i="9"/>
  <c r="M155" i="9"/>
  <c r="L155" i="9"/>
  <c r="K155" i="9"/>
  <c r="N154" i="9"/>
  <c r="M154" i="9"/>
  <c r="L154" i="9"/>
  <c r="K154" i="9"/>
  <c r="N153" i="9"/>
  <c r="M153" i="9"/>
  <c r="L153" i="9"/>
  <c r="K153" i="9"/>
  <c r="N152" i="9"/>
  <c r="M152" i="9"/>
  <c r="L152" i="9"/>
  <c r="K152" i="9"/>
  <c r="N151" i="9"/>
  <c r="M151" i="9"/>
  <c r="L151" i="9"/>
  <c r="K151" i="9"/>
  <c r="N150" i="9"/>
  <c r="M150" i="9"/>
  <c r="L150" i="9"/>
  <c r="K150" i="9"/>
  <c r="N149" i="9"/>
  <c r="M149" i="9"/>
  <c r="L149" i="9"/>
  <c r="K149" i="9"/>
  <c r="N148" i="9"/>
  <c r="M148" i="9"/>
  <c r="L148" i="9"/>
  <c r="K148" i="9"/>
  <c r="N147" i="9"/>
  <c r="M147" i="9"/>
  <c r="L147" i="9"/>
  <c r="K147" i="9"/>
  <c r="N146" i="9"/>
  <c r="M146" i="9"/>
  <c r="L146" i="9"/>
  <c r="K146" i="9"/>
  <c r="N145" i="9"/>
  <c r="M145" i="9"/>
  <c r="L145" i="9"/>
  <c r="K145" i="9"/>
  <c r="N144" i="9"/>
  <c r="M144" i="9"/>
  <c r="L144" i="9"/>
  <c r="K144" i="9"/>
  <c r="N143" i="9"/>
  <c r="M143" i="9"/>
  <c r="L143" i="9"/>
  <c r="K143" i="9"/>
  <c r="N142" i="9"/>
  <c r="M142" i="9"/>
  <c r="L142" i="9"/>
  <c r="K142" i="9"/>
  <c r="N141" i="9"/>
  <c r="M141" i="9"/>
  <c r="L141" i="9"/>
  <c r="K141" i="9"/>
  <c r="N140" i="9"/>
  <c r="M140" i="9"/>
  <c r="L140" i="9"/>
  <c r="K140" i="9"/>
  <c r="N139" i="9"/>
  <c r="M139" i="9"/>
  <c r="L139" i="9"/>
  <c r="K139" i="9"/>
  <c r="N138" i="9"/>
  <c r="M138" i="9"/>
  <c r="L138" i="9"/>
  <c r="K138" i="9"/>
  <c r="N137" i="9"/>
  <c r="M137" i="9"/>
  <c r="L137" i="9"/>
  <c r="K137" i="9"/>
  <c r="N136" i="9"/>
  <c r="M136" i="9"/>
  <c r="L136" i="9"/>
  <c r="K136" i="9"/>
  <c r="N135" i="9"/>
  <c r="M135" i="9"/>
  <c r="L135" i="9"/>
  <c r="K135" i="9"/>
  <c r="N134" i="9"/>
  <c r="M134" i="9"/>
  <c r="L134" i="9"/>
  <c r="K134" i="9"/>
  <c r="N133" i="9"/>
  <c r="M133" i="9"/>
  <c r="L133" i="9"/>
  <c r="K133" i="9"/>
  <c r="N132" i="9"/>
  <c r="M132" i="9"/>
  <c r="L132" i="9"/>
  <c r="K132" i="9"/>
  <c r="N131" i="9"/>
  <c r="M131" i="9"/>
  <c r="L131" i="9"/>
  <c r="K131" i="9"/>
  <c r="N130" i="9"/>
  <c r="M130" i="9"/>
  <c r="L130" i="9"/>
  <c r="K130" i="9"/>
  <c r="N129" i="9"/>
  <c r="M129" i="9"/>
  <c r="L129" i="9"/>
  <c r="K129" i="9"/>
  <c r="N128" i="9"/>
  <c r="M128" i="9"/>
  <c r="L128" i="9"/>
  <c r="K128" i="9"/>
  <c r="N127" i="9"/>
  <c r="M127" i="9"/>
  <c r="L127" i="9"/>
  <c r="K127" i="9"/>
  <c r="N126" i="9"/>
  <c r="M126" i="9"/>
  <c r="L126" i="9"/>
  <c r="K126" i="9"/>
  <c r="N125" i="9"/>
  <c r="M125" i="9"/>
  <c r="L125" i="9"/>
  <c r="K125" i="9"/>
  <c r="N124" i="9"/>
  <c r="M124" i="9"/>
  <c r="L124" i="9"/>
  <c r="K124" i="9"/>
  <c r="N123" i="9"/>
  <c r="M123" i="9"/>
  <c r="L123" i="9"/>
  <c r="K123" i="9"/>
  <c r="N122" i="9"/>
  <c r="M122" i="9"/>
  <c r="L122" i="9"/>
  <c r="K122" i="9"/>
  <c r="N121" i="9"/>
  <c r="M121" i="9"/>
  <c r="L121" i="9"/>
  <c r="K121" i="9"/>
  <c r="N120" i="9"/>
  <c r="M120" i="9"/>
  <c r="L120" i="9"/>
  <c r="K120" i="9"/>
  <c r="N119" i="9"/>
  <c r="M119" i="9"/>
  <c r="L119" i="9"/>
  <c r="K119" i="9"/>
  <c r="N118" i="9"/>
  <c r="M118" i="9"/>
  <c r="L118" i="9"/>
  <c r="K118" i="9"/>
  <c r="N117" i="9"/>
  <c r="M117" i="9"/>
  <c r="L117" i="9"/>
  <c r="K117" i="9"/>
  <c r="N116" i="9"/>
  <c r="M116" i="9"/>
  <c r="L116" i="9"/>
  <c r="K116" i="9"/>
  <c r="N115" i="9"/>
  <c r="M115" i="9"/>
  <c r="L115" i="9"/>
  <c r="K115" i="9"/>
  <c r="N114" i="9"/>
  <c r="M114" i="9"/>
  <c r="L114" i="9"/>
  <c r="K114" i="9"/>
  <c r="N113" i="9"/>
  <c r="M113" i="9"/>
  <c r="L113" i="9"/>
  <c r="K113" i="9"/>
  <c r="N112" i="9"/>
  <c r="M112" i="9"/>
  <c r="L112" i="9"/>
  <c r="K112" i="9"/>
  <c r="N111" i="9"/>
  <c r="M111" i="9"/>
  <c r="L111" i="9"/>
  <c r="K111" i="9"/>
  <c r="N110" i="9"/>
  <c r="M110" i="9"/>
  <c r="L110" i="9"/>
  <c r="K110" i="9"/>
  <c r="N109" i="9"/>
  <c r="M109" i="9"/>
  <c r="L109" i="9"/>
  <c r="K109" i="9"/>
  <c r="N108" i="9"/>
  <c r="M108" i="9"/>
  <c r="L108" i="9"/>
  <c r="K108" i="9"/>
  <c r="N107" i="9"/>
  <c r="M107" i="9"/>
  <c r="L107" i="9"/>
  <c r="K107" i="9"/>
  <c r="N106" i="9"/>
  <c r="M106" i="9"/>
  <c r="L106" i="9"/>
  <c r="K106" i="9"/>
  <c r="N105" i="9"/>
  <c r="M105" i="9"/>
  <c r="L105" i="9"/>
  <c r="K105" i="9"/>
  <c r="N104" i="9"/>
  <c r="M104" i="9"/>
  <c r="L104" i="9"/>
  <c r="K104" i="9"/>
  <c r="N103" i="9"/>
  <c r="M103" i="9"/>
  <c r="L103" i="9"/>
  <c r="K103" i="9"/>
  <c r="N102" i="9"/>
  <c r="M102" i="9"/>
  <c r="L102" i="9"/>
  <c r="K102" i="9"/>
  <c r="N101" i="9"/>
  <c r="M101" i="9"/>
  <c r="L101" i="9"/>
  <c r="K101" i="9"/>
  <c r="N100" i="9"/>
  <c r="M100" i="9"/>
  <c r="L100" i="9"/>
  <c r="K100" i="9"/>
  <c r="N99" i="9"/>
  <c r="M99" i="9"/>
  <c r="L99" i="9"/>
  <c r="K99" i="9"/>
  <c r="N98" i="9"/>
  <c r="M98" i="9"/>
  <c r="L98" i="9"/>
  <c r="K98" i="9"/>
  <c r="N97" i="9"/>
  <c r="M97" i="9"/>
  <c r="L97" i="9"/>
  <c r="K97" i="9"/>
  <c r="N96" i="9"/>
  <c r="M96" i="9"/>
  <c r="L96" i="9"/>
  <c r="K96" i="9"/>
  <c r="N95" i="9"/>
  <c r="M95" i="9"/>
  <c r="L95" i="9"/>
  <c r="K95" i="9"/>
  <c r="N94" i="9"/>
  <c r="M94" i="9"/>
  <c r="L94" i="9"/>
  <c r="K94" i="9"/>
  <c r="N93" i="9"/>
  <c r="M93" i="9"/>
  <c r="L93" i="9"/>
  <c r="K93" i="9"/>
  <c r="N92" i="9"/>
  <c r="M92" i="9"/>
  <c r="L92" i="9"/>
  <c r="K92" i="9"/>
  <c r="N91" i="9"/>
  <c r="M91" i="9"/>
  <c r="L91" i="9"/>
  <c r="K91" i="9"/>
  <c r="N90" i="9"/>
  <c r="M90" i="9"/>
  <c r="L90" i="9"/>
  <c r="K90" i="9"/>
  <c r="N89" i="9"/>
  <c r="M89" i="9"/>
  <c r="L89" i="9"/>
  <c r="K89" i="9"/>
  <c r="N88" i="9"/>
  <c r="M88" i="9"/>
  <c r="L88" i="9"/>
  <c r="K88" i="9"/>
  <c r="N87" i="9"/>
  <c r="M87" i="9"/>
  <c r="L87" i="9"/>
  <c r="K87" i="9"/>
  <c r="N86" i="9"/>
  <c r="M86" i="9"/>
  <c r="L86" i="9"/>
  <c r="K86" i="9"/>
  <c r="N85" i="9"/>
  <c r="M85" i="9"/>
  <c r="L85" i="9"/>
  <c r="K85" i="9"/>
  <c r="N84" i="9"/>
  <c r="M84" i="9"/>
  <c r="L84" i="9"/>
  <c r="K84" i="9"/>
  <c r="N83" i="9"/>
  <c r="M83" i="9"/>
  <c r="L83" i="9"/>
  <c r="K83" i="9"/>
  <c r="N82" i="9"/>
  <c r="M82" i="9"/>
  <c r="L82" i="9"/>
  <c r="K82" i="9"/>
  <c r="N81" i="9"/>
  <c r="M81" i="9"/>
  <c r="L81" i="9"/>
  <c r="K81" i="9"/>
  <c r="N80" i="9"/>
  <c r="M80" i="9"/>
  <c r="L80" i="9"/>
  <c r="K80" i="9"/>
  <c r="N79" i="9"/>
  <c r="M79" i="9"/>
  <c r="L79" i="9"/>
  <c r="K79" i="9"/>
  <c r="N78" i="9"/>
  <c r="M78" i="9"/>
  <c r="L78" i="9"/>
  <c r="K78" i="9"/>
  <c r="N77" i="9"/>
  <c r="M77" i="9"/>
  <c r="L77" i="9"/>
  <c r="K77" i="9"/>
  <c r="N76" i="9"/>
  <c r="M76" i="9"/>
  <c r="L76" i="9"/>
  <c r="K76" i="9"/>
  <c r="N75" i="9"/>
  <c r="M75" i="9"/>
  <c r="L75" i="9"/>
  <c r="K75" i="9"/>
  <c r="N74" i="9"/>
  <c r="M74" i="9"/>
  <c r="L74" i="9"/>
  <c r="K74" i="9"/>
  <c r="N73" i="9"/>
  <c r="M73" i="9"/>
  <c r="L73" i="9"/>
  <c r="K73" i="9"/>
  <c r="N72" i="9"/>
  <c r="M72" i="9"/>
  <c r="L72" i="9"/>
  <c r="K72" i="9"/>
  <c r="N71" i="9"/>
  <c r="M71" i="9"/>
  <c r="L71" i="9"/>
  <c r="K71" i="9"/>
  <c r="N70" i="9"/>
  <c r="M70" i="9"/>
  <c r="L70" i="9"/>
  <c r="K70" i="9"/>
  <c r="N69" i="9"/>
  <c r="M69" i="9"/>
  <c r="L69" i="9"/>
  <c r="K69" i="9"/>
  <c r="N68" i="9"/>
  <c r="M68" i="9"/>
  <c r="L68" i="9"/>
  <c r="K68" i="9"/>
  <c r="N67" i="9"/>
  <c r="M67" i="9"/>
  <c r="L67" i="9"/>
  <c r="K67" i="9"/>
  <c r="N66" i="9"/>
  <c r="M66" i="9"/>
  <c r="L66" i="9"/>
  <c r="K66" i="9"/>
  <c r="N65" i="9"/>
  <c r="M65" i="9"/>
  <c r="L65" i="9"/>
  <c r="K65" i="9"/>
  <c r="N64" i="9"/>
  <c r="M64" i="9"/>
  <c r="L64" i="9"/>
  <c r="K64" i="9"/>
  <c r="N63" i="9"/>
  <c r="M63" i="9"/>
  <c r="L63" i="9"/>
  <c r="K63" i="9"/>
  <c r="N62" i="9"/>
  <c r="M62" i="9"/>
  <c r="L62" i="9"/>
  <c r="K62" i="9"/>
  <c r="N61" i="9"/>
  <c r="M61" i="9"/>
  <c r="L61" i="9"/>
  <c r="K61" i="9"/>
  <c r="N60" i="9"/>
  <c r="M60" i="9"/>
  <c r="L60" i="9"/>
  <c r="K60" i="9"/>
  <c r="N59" i="9"/>
  <c r="M59" i="9"/>
  <c r="L59" i="9"/>
  <c r="K59" i="9"/>
  <c r="N58" i="9"/>
  <c r="M58" i="9"/>
  <c r="L58" i="9"/>
  <c r="K58" i="9"/>
  <c r="N57" i="9"/>
  <c r="M57" i="9"/>
  <c r="L57" i="9"/>
  <c r="K57" i="9"/>
  <c r="N56" i="9"/>
  <c r="M56" i="9"/>
  <c r="L56" i="9"/>
  <c r="K56" i="9"/>
  <c r="N55" i="9"/>
  <c r="M55" i="9"/>
  <c r="L55" i="9"/>
  <c r="K55" i="9"/>
  <c r="N54" i="9"/>
  <c r="M54" i="9"/>
  <c r="L54" i="9"/>
  <c r="K54" i="9"/>
  <c r="N53" i="9"/>
  <c r="M53" i="9"/>
  <c r="L53" i="9"/>
  <c r="K53" i="9"/>
  <c r="N52" i="9"/>
  <c r="M52" i="9"/>
  <c r="L52" i="9"/>
  <c r="K52" i="9"/>
  <c r="N51" i="9"/>
  <c r="M51" i="9"/>
  <c r="L51" i="9"/>
  <c r="K51" i="9"/>
  <c r="N50" i="9"/>
  <c r="M50" i="9"/>
  <c r="L50" i="9"/>
  <c r="K50" i="9"/>
  <c r="N49" i="9"/>
  <c r="M49" i="9"/>
  <c r="L49" i="9"/>
  <c r="K49" i="9"/>
  <c r="N48" i="9"/>
  <c r="M48" i="9"/>
  <c r="L48" i="9"/>
  <c r="K48" i="9"/>
  <c r="N47" i="9"/>
  <c r="M47" i="9"/>
  <c r="L47" i="9"/>
  <c r="K47" i="9"/>
  <c r="N46" i="9"/>
  <c r="M46" i="9"/>
  <c r="L46" i="9"/>
  <c r="K46" i="9"/>
  <c r="N45" i="9"/>
  <c r="M45" i="9"/>
  <c r="L45" i="9"/>
  <c r="K45" i="9"/>
  <c r="N44" i="9"/>
  <c r="M44" i="9"/>
  <c r="L44" i="9"/>
  <c r="K44" i="9"/>
  <c r="N43" i="9"/>
  <c r="M43" i="9"/>
  <c r="L43" i="9"/>
  <c r="K43" i="9"/>
  <c r="N42" i="9"/>
  <c r="M42" i="9"/>
  <c r="L42" i="9"/>
  <c r="K42" i="9"/>
  <c r="N41" i="9"/>
  <c r="M41" i="9"/>
  <c r="L41" i="9"/>
  <c r="K41" i="9"/>
  <c r="N40" i="9"/>
  <c r="M40" i="9"/>
  <c r="L40" i="9"/>
  <c r="K40" i="9"/>
  <c r="N39" i="9"/>
  <c r="M39" i="9"/>
  <c r="L39" i="9"/>
  <c r="K39" i="9"/>
  <c r="N38" i="9"/>
  <c r="M38" i="9"/>
  <c r="L38" i="9"/>
  <c r="K38" i="9"/>
  <c r="N37" i="9"/>
  <c r="M37" i="9"/>
  <c r="L37" i="9"/>
  <c r="K37" i="9"/>
  <c r="N36" i="9"/>
  <c r="M36" i="9"/>
  <c r="L36" i="9"/>
  <c r="K36" i="9"/>
  <c r="N35" i="9"/>
  <c r="M35" i="9"/>
  <c r="L35" i="9"/>
  <c r="K35" i="9"/>
  <c r="N34" i="9"/>
  <c r="M34" i="9"/>
  <c r="L34" i="9"/>
  <c r="K34" i="9"/>
  <c r="N33" i="9"/>
  <c r="M33" i="9"/>
  <c r="L33" i="9"/>
  <c r="K33" i="9"/>
  <c r="N32" i="9"/>
  <c r="M32" i="9"/>
  <c r="L32" i="9"/>
  <c r="K32" i="9"/>
  <c r="N31" i="9"/>
  <c r="M31" i="9"/>
  <c r="L31" i="9"/>
  <c r="K31" i="9"/>
  <c r="N30" i="9"/>
  <c r="M30" i="9"/>
  <c r="L30" i="9"/>
  <c r="K30" i="9"/>
  <c r="N29" i="9"/>
  <c r="M29" i="9"/>
  <c r="L29" i="9"/>
  <c r="K29" i="9"/>
  <c r="N28" i="9"/>
  <c r="M28" i="9"/>
  <c r="L28" i="9"/>
  <c r="K28" i="9"/>
  <c r="N27" i="9"/>
  <c r="M27" i="9"/>
  <c r="L27" i="9"/>
  <c r="K27" i="9"/>
  <c r="N26" i="9"/>
  <c r="M26" i="9"/>
  <c r="L26" i="9"/>
  <c r="K26" i="9"/>
  <c r="N25" i="9"/>
  <c r="M25" i="9"/>
  <c r="L25" i="9"/>
  <c r="K25" i="9"/>
  <c r="N24" i="9"/>
  <c r="M24" i="9"/>
  <c r="L24" i="9"/>
  <c r="K24" i="9"/>
  <c r="N23" i="9"/>
  <c r="M23" i="9"/>
  <c r="L23" i="9"/>
  <c r="K23" i="9"/>
  <c r="N22" i="9"/>
  <c r="M22" i="9"/>
  <c r="L22" i="9"/>
  <c r="K22" i="9"/>
  <c r="N21" i="9"/>
  <c r="M21" i="9"/>
  <c r="L21" i="9"/>
  <c r="K21" i="9"/>
  <c r="N20" i="9"/>
  <c r="M20" i="9"/>
  <c r="L20" i="9"/>
  <c r="K20" i="9"/>
  <c r="N19" i="9"/>
  <c r="M19" i="9"/>
  <c r="L19" i="9"/>
  <c r="K19" i="9"/>
  <c r="N18" i="9"/>
  <c r="M18" i="9"/>
  <c r="L18" i="9"/>
  <c r="K18" i="9"/>
  <c r="N17" i="9"/>
  <c r="M17" i="9"/>
  <c r="L17" i="9"/>
  <c r="K17" i="9"/>
  <c r="N16" i="9"/>
  <c r="M16" i="9"/>
  <c r="L16" i="9"/>
  <c r="K16" i="9"/>
  <c r="N15" i="9"/>
  <c r="M15" i="9"/>
  <c r="L15" i="9"/>
  <c r="K15" i="9"/>
  <c r="N14" i="9"/>
  <c r="M14" i="9"/>
  <c r="L14" i="9"/>
  <c r="K14" i="9"/>
  <c r="N13" i="9"/>
  <c r="M13" i="9"/>
  <c r="L13" i="9"/>
  <c r="K13" i="9"/>
  <c r="N12" i="9"/>
  <c r="M12" i="9"/>
  <c r="L12" i="9"/>
  <c r="K12" i="9"/>
  <c r="N11" i="9"/>
  <c r="M11" i="9"/>
  <c r="L11" i="9"/>
  <c r="K11" i="9"/>
  <c r="N10" i="9"/>
  <c r="Q9" i="1" s="1"/>
  <c r="Q101" i="1" s="1"/>
  <c r="M10" i="9"/>
  <c r="P9" i="1" s="1"/>
  <c r="P101" i="1" s="1"/>
  <c r="L10" i="9"/>
  <c r="L9" i="9" s="1"/>
  <c r="K10" i="9"/>
  <c r="K9" i="9" s="1"/>
  <c r="O9" i="9"/>
  <c r="M9" i="9"/>
  <c r="A3" i="9"/>
  <c r="A2" i="9"/>
  <c r="A1" i="9"/>
  <c r="K15" i="1"/>
  <c r="U15" i="1" s="1"/>
  <c r="K16" i="1"/>
  <c r="U16" i="1" s="1"/>
  <c r="K17" i="1"/>
  <c r="U17" i="1" s="1"/>
  <c r="K18" i="1"/>
  <c r="U18" i="1" s="1"/>
  <c r="K19" i="1"/>
  <c r="U19" i="1" s="1"/>
  <c r="K20" i="1"/>
  <c r="U20" i="1" s="1"/>
  <c r="K21" i="1"/>
  <c r="U21" i="1" s="1"/>
  <c r="K22" i="1"/>
  <c r="U22" i="1" s="1"/>
  <c r="K23" i="1"/>
  <c r="U23" i="1" s="1"/>
  <c r="K24" i="1"/>
  <c r="U24" i="1" s="1"/>
  <c r="K25" i="1"/>
  <c r="U25" i="1" s="1"/>
  <c r="K26" i="1"/>
  <c r="U26" i="1" s="1"/>
  <c r="K27" i="1"/>
  <c r="U27" i="1" s="1"/>
  <c r="K28" i="1"/>
  <c r="U28" i="1" s="1"/>
  <c r="K29" i="1"/>
  <c r="U29" i="1" s="1"/>
  <c r="K30" i="1"/>
  <c r="U30" i="1" s="1"/>
  <c r="K31" i="1"/>
  <c r="U31" i="1" s="1"/>
  <c r="K32" i="1"/>
  <c r="U32" i="1" s="1"/>
  <c r="K33" i="1"/>
  <c r="U33" i="1" s="1"/>
  <c r="K34" i="1"/>
  <c r="U34" i="1" s="1"/>
  <c r="K35" i="1"/>
  <c r="U35" i="1" s="1"/>
  <c r="K36" i="1"/>
  <c r="U36" i="1" s="1"/>
  <c r="K37" i="1"/>
  <c r="U37" i="1" s="1"/>
  <c r="K38" i="1"/>
  <c r="U38" i="1" s="1"/>
  <c r="K39" i="1"/>
  <c r="U39" i="1" s="1"/>
  <c r="K40" i="1"/>
  <c r="U40" i="1" s="1"/>
  <c r="K41" i="1"/>
  <c r="U41" i="1" s="1"/>
  <c r="K42" i="1"/>
  <c r="U42" i="1" s="1"/>
  <c r="K43" i="1"/>
  <c r="U43" i="1" s="1"/>
  <c r="K44" i="1"/>
  <c r="U44" i="1" s="1"/>
  <c r="K45" i="1"/>
  <c r="U45" i="1" s="1"/>
  <c r="K46" i="1"/>
  <c r="U46" i="1" s="1"/>
  <c r="K47" i="1"/>
  <c r="U47" i="1" s="1"/>
  <c r="K48" i="1"/>
  <c r="U48" i="1" s="1"/>
  <c r="K49" i="1"/>
  <c r="U49" i="1" s="1"/>
  <c r="K50" i="1"/>
  <c r="U50" i="1" s="1"/>
  <c r="K51" i="1"/>
  <c r="U51" i="1" s="1"/>
  <c r="K52" i="1"/>
  <c r="U52" i="1" s="1"/>
  <c r="K53" i="1"/>
  <c r="U53" i="1" s="1"/>
  <c r="K54" i="1"/>
  <c r="U54" i="1" s="1"/>
  <c r="K55" i="1"/>
  <c r="U55" i="1" s="1"/>
  <c r="K56" i="1"/>
  <c r="U56" i="1" s="1"/>
  <c r="K57" i="1"/>
  <c r="U57" i="1" s="1"/>
  <c r="K58" i="1"/>
  <c r="U58" i="1" s="1"/>
  <c r="K59" i="1"/>
  <c r="U59" i="1" s="1"/>
  <c r="K60" i="1"/>
  <c r="U60" i="1" s="1"/>
  <c r="K61" i="1"/>
  <c r="U61" i="1" s="1"/>
  <c r="K62" i="1"/>
  <c r="U62" i="1" s="1"/>
  <c r="K63" i="1"/>
  <c r="U63" i="1" s="1"/>
  <c r="K64" i="1"/>
  <c r="U64" i="1" s="1"/>
  <c r="K65" i="1"/>
  <c r="U65" i="1" s="1"/>
  <c r="K66" i="1"/>
  <c r="U66" i="1" s="1"/>
  <c r="K67" i="1"/>
  <c r="U67" i="1" s="1"/>
  <c r="K68" i="1"/>
  <c r="U68" i="1" s="1"/>
  <c r="K69" i="1"/>
  <c r="U69" i="1" s="1"/>
  <c r="K70" i="1"/>
  <c r="U70" i="1" s="1"/>
  <c r="K71" i="1"/>
  <c r="U71" i="1" s="1"/>
  <c r="K72" i="1"/>
  <c r="U72" i="1" s="1"/>
  <c r="K73" i="1"/>
  <c r="U73" i="1" s="1"/>
  <c r="K74" i="1"/>
  <c r="U74" i="1" s="1"/>
  <c r="K75" i="1"/>
  <c r="U75" i="1" s="1"/>
  <c r="K76" i="1"/>
  <c r="U76" i="1" s="1"/>
  <c r="K77" i="1"/>
  <c r="U77" i="1" s="1"/>
  <c r="K78" i="1"/>
  <c r="U78" i="1" s="1"/>
  <c r="K79" i="1"/>
  <c r="U79" i="1" s="1"/>
  <c r="K80" i="1"/>
  <c r="U80" i="1" s="1"/>
  <c r="K81" i="1"/>
  <c r="U81" i="1" s="1"/>
  <c r="K82" i="1"/>
  <c r="U82" i="1" s="1"/>
  <c r="K83" i="1"/>
  <c r="U83" i="1" s="1"/>
  <c r="K84" i="1"/>
  <c r="U84" i="1" s="1"/>
  <c r="K85" i="1"/>
  <c r="U85" i="1" s="1"/>
  <c r="K86" i="1"/>
  <c r="U86" i="1" s="1"/>
  <c r="K87" i="1"/>
  <c r="U87" i="1" s="1"/>
  <c r="K88" i="1"/>
  <c r="U88" i="1" s="1"/>
  <c r="K89" i="1"/>
  <c r="U89" i="1" s="1"/>
  <c r="K90" i="1"/>
  <c r="U90" i="1" s="1"/>
  <c r="K91" i="1"/>
  <c r="U91" i="1" s="1"/>
  <c r="K92" i="1"/>
  <c r="U92" i="1" s="1"/>
  <c r="K93" i="1"/>
  <c r="U93" i="1" s="1"/>
  <c r="K94" i="1"/>
  <c r="U94" i="1" s="1"/>
  <c r="K95" i="1"/>
  <c r="U95" i="1" s="1"/>
  <c r="K96" i="1"/>
  <c r="U96" i="1" s="1"/>
  <c r="K97" i="1"/>
  <c r="U97" i="1" s="1"/>
  <c r="K98" i="1"/>
  <c r="U98" i="1" s="1"/>
  <c r="K99" i="1"/>
  <c r="U99" i="1" s="1"/>
  <c r="K100" i="1"/>
  <c r="U100" i="1" s="1"/>
  <c r="K10" i="1"/>
  <c r="U10" i="1" s="1"/>
  <c r="K11" i="1"/>
  <c r="U11" i="1" s="1"/>
  <c r="K12" i="1"/>
  <c r="U12" i="1" s="1"/>
  <c r="K13" i="1"/>
  <c r="U13" i="1" s="1"/>
  <c r="K14" i="1"/>
  <c r="U14" i="1" s="1"/>
  <c r="K9" i="1"/>
  <c r="U9" i="1" s="1"/>
  <c r="A3" i="8"/>
  <c r="A2" i="8"/>
  <c r="A1" i="8"/>
  <c r="A3" i="7"/>
  <c r="A2" i="7"/>
  <c r="A1" i="7"/>
  <c r="U101" i="1" l="1"/>
  <c r="K101" i="1"/>
  <c r="N9" i="9"/>
  <c r="C7" i="7"/>
  <c r="O9" i="1"/>
  <c r="O101" i="1" s="1"/>
  <c r="M26" i="7"/>
  <c r="B26" i="7"/>
  <c r="D26" i="7"/>
  <c r="F26" i="7"/>
  <c r="H26" i="7"/>
  <c r="J26" i="7"/>
  <c r="L26" i="7"/>
  <c r="N26" i="7"/>
  <c r="C26" i="7"/>
  <c r="E26" i="7"/>
  <c r="G26" i="7"/>
  <c r="I26" i="7"/>
  <c r="K26" i="7"/>
  <c r="O27" i="7"/>
  <c r="C14" i="7"/>
  <c r="R10" i="1"/>
  <c r="S10" i="1" s="1"/>
  <c r="R100" i="1"/>
  <c r="S100" i="1" s="1"/>
  <c r="R98" i="1"/>
  <c r="S98" i="1" s="1"/>
  <c r="R96" i="1"/>
  <c r="S96" i="1" s="1"/>
  <c r="R94" i="1"/>
  <c r="S94" i="1" s="1"/>
  <c r="R92" i="1"/>
  <c r="S92" i="1" s="1"/>
  <c r="R90" i="1"/>
  <c r="S90" i="1" s="1"/>
  <c r="R88" i="1"/>
  <c r="S88" i="1" s="1"/>
  <c r="R86" i="1"/>
  <c r="S86" i="1" s="1"/>
  <c r="R84" i="1"/>
  <c r="S84" i="1" s="1"/>
  <c r="R82" i="1"/>
  <c r="S82" i="1" s="1"/>
  <c r="R80" i="1"/>
  <c r="S80" i="1" s="1"/>
  <c r="R78" i="1"/>
  <c r="S78" i="1" s="1"/>
  <c r="R76" i="1"/>
  <c r="S76" i="1" s="1"/>
  <c r="R74" i="1"/>
  <c r="S74" i="1" s="1"/>
  <c r="R72" i="1"/>
  <c r="S72" i="1" s="1"/>
  <c r="R70" i="1"/>
  <c r="S70" i="1" s="1"/>
  <c r="R68" i="1"/>
  <c r="S68" i="1" s="1"/>
  <c r="R66" i="1"/>
  <c r="S66" i="1" s="1"/>
  <c r="R64" i="1"/>
  <c r="S64" i="1" s="1"/>
  <c r="R62" i="1"/>
  <c r="S62" i="1" s="1"/>
  <c r="R60" i="1"/>
  <c r="S60" i="1" s="1"/>
  <c r="R58" i="1"/>
  <c r="S58" i="1" s="1"/>
  <c r="R56" i="1"/>
  <c r="S56" i="1" s="1"/>
  <c r="R54" i="1"/>
  <c r="S54" i="1" s="1"/>
  <c r="R52" i="1"/>
  <c r="S52" i="1" s="1"/>
  <c r="R50" i="1"/>
  <c r="S50" i="1" s="1"/>
  <c r="R48" i="1"/>
  <c r="S48" i="1" s="1"/>
  <c r="R46" i="1"/>
  <c r="S46" i="1" s="1"/>
  <c r="R44" i="1"/>
  <c r="S44" i="1" s="1"/>
  <c r="R42" i="1"/>
  <c r="S42" i="1" s="1"/>
  <c r="R40" i="1"/>
  <c r="S40" i="1" s="1"/>
  <c r="R38" i="1"/>
  <c r="S38" i="1" s="1"/>
  <c r="R36" i="1"/>
  <c r="S36" i="1" s="1"/>
  <c r="R34" i="1"/>
  <c r="S34" i="1" s="1"/>
  <c r="R32" i="1"/>
  <c r="S32" i="1" s="1"/>
  <c r="R30" i="1"/>
  <c r="S30" i="1" s="1"/>
  <c r="R28" i="1"/>
  <c r="S28" i="1" s="1"/>
  <c r="R26" i="1"/>
  <c r="S26" i="1" s="1"/>
  <c r="R24" i="1"/>
  <c r="S24" i="1" s="1"/>
  <c r="R22" i="1"/>
  <c r="S22" i="1" s="1"/>
  <c r="R20" i="1"/>
  <c r="S20" i="1" s="1"/>
  <c r="R18" i="1"/>
  <c r="S18" i="1" s="1"/>
  <c r="R16" i="1"/>
  <c r="S16" i="1" s="1"/>
  <c r="R14" i="1"/>
  <c r="S14" i="1" s="1"/>
  <c r="R12" i="1"/>
  <c r="S12" i="1" s="1"/>
  <c r="R99" i="1"/>
  <c r="S99" i="1" s="1"/>
  <c r="R97" i="1"/>
  <c r="S97" i="1" s="1"/>
  <c r="R95" i="1"/>
  <c r="S95" i="1" s="1"/>
  <c r="R93" i="1"/>
  <c r="S93" i="1" s="1"/>
  <c r="R91" i="1"/>
  <c r="S91" i="1" s="1"/>
  <c r="R89" i="1"/>
  <c r="S89" i="1" s="1"/>
  <c r="R87" i="1"/>
  <c r="S87" i="1" s="1"/>
  <c r="R85" i="1"/>
  <c r="S85" i="1" s="1"/>
  <c r="R83" i="1"/>
  <c r="S83" i="1" s="1"/>
  <c r="R81" i="1"/>
  <c r="S81" i="1" s="1"/>
  <c r="R79" i="1"/>
  <c r="S79" i="1" s="1"/>
  <c r="R77" i="1"/>
  <c r="S77" i="1" s="1"/>
  <c r="R75" i="1"/>
  <c r="S75" i="1" s="1"/>
  <c r="R73" i="1"/>
  <c r="S73" i="1" s="1"/>
  <c r="R71" i="1"/>
  <c r="S71" i="1" s="1"/>
  <c r="R69" i="1"/>
  <c r="S69" i="1" s="1"/>
  <c r="R67" i="1"/>
  <c r="S67" i="1" s="1"/>
  <c r="R65" i="1"/>
  <c r="S65" i="1" s="1"/>
  <c r="R63" i="1"/>
  <c r="S63" i="1" s="1"/>
  <c r="R61" i="1"/>
  <c r="S61" i="1" s="1"/>
  <c r="R59" i="1"/>
  <c r="S59" i="1" s="1"/>
  <c r="R57" i="1"/>
  <c r="S57" i="1" s="1"/>
  <c r="R55" i="1"/>
  <c r="S55" i="1" s="1"/>
  <c r="R53" i="1"/>
  <c r="S53" i="1" s="1"/>
  <c r="R51" i="1"/>
  <c r="S51" i="1" s="1"/>
  <c r="R49" i="1"/>
  <c r="S49" i="1" s="1"/>
  <c r="R47" i="1"/>
  <c r="S47" i="1" s="1"/>
  <c r="R45" i="1"/>
  <c r="S45" i="1" s="1"/>
  <c r="R43" i="1"/>
  <c r="S43" i="1" s="1"/>
  <c r="R41" i="1"/>
  <c r="S41" i="1" s="1"/>
  <c r="R39" i="1"/>
  <c r="S39" i="1" s="1"/>
  <c r="R37" i="1"/>
  <c r="S37" i="1" s="1"/>
  <c r="R35" i="1"/>
  <c r="S35" i="1" s="1"/>
  <c r="R33" i="1"/>
  <c r="S33" i="1" s="1"/>
  <c r="R31" i="1"/>
  <c r="S31" i="1" s="1"/>
  <c r="R29" i="1"/>
  <c r="S29" i="1" s="1"/>
  <c r="R27" i="1"/>
  <c r="S27" i="1" s="1"/>
  <c r="R25" i="1"/>
  <c r="S25" i="1" s="1"/>
  <c r="R23" i="1"/>
  <c r="S23" i="1" s="1"/>
  <c r="R21" i="1"/>
  <c r="S21" i="1" s="1"/>
  <c r="R19" i="1"/>
  <c r="S19" i="1" s="1"/>
  <c r="R17" i="1"/>
  <c r="S17" i="1" s="1"/>
  <c r="R15" i="1"/>
  <c r="S15" i="1" s="1"/>
  <c r="R13" i="1"/>
  <c r="S13" i="1" s="1"/>
  <c r="R11" i="1"/>
  <c r="S11" i="1" s="1"/>
  <c r="R9" i="1" l="1"/>
  <c r="K27" i="7"/>
  <c r="M27" i="7"/>
  <c r="J27" i="7"/>
  <c r="L27" i="7"/>
  <c r="N27" i="7"/>
  <c r="G27" i="7"/>
  <c r="I27" i="7"/>
  <c r="F27" i="7"/>
  <c r="H27" i="7"/>
  <c r="D27" i="7"/>
  <c r="E27" i="7"/>
  <c r="C27" i="7"/>
  <c r="O28" i="7"/>
  <c r="B27" i="7"/>
  <c r="A3" i="1"/>
  <c r="A2" i="1"/>
  <c r="A1" i="1"/>
  <c r="R101" i="1" l="1"/>
  <c r="S9" i="1"/>
  <c r="S101" i="1" s="1"/>
  <c r="J28" i="7"/>
  <c r="L28" i="7"/>
  <c r="N28" i="7"/>
  <c r="K28" i="7"/>
  <c r="M28" i="7"/>
  <c r="G28" i="7"/>
  <c r="I28" i="7"/>
  <c r="F28" i="7"/>
  <c r="H28" i="7"/>
  <c r="D28" i="7"/>
  <c r="E28" i="7"/>
  <c r="C28" i="7"/>
  <c r="O29" i="7"/>
  <c r="B28" i="7"/>
  <c r="D17" i="6"/>
  <c r="J16" i="6"/>
  <c r="K16" i="6" s="1"/>
  <c r="I16" i="6"/>
  <c r="D16" i="6"/>
  <c r="D19" i="6" s="1"/>
  <c r="E6" i="9" s="1"/>
  <c r="J15" i="6"/>
  <c r="K15" i="6" s="1"/>
  <c r="I15" i="6"/>
  <c r="J14" i="6"/>
  <c r="K14" i="6" s="1"/>
  <c r="I14" i="6"/>
  <c r="J13" i="6"/>
  <c r="K13" i="6" s="1"/>
  <c r="I13" i="6"/>
  <c r="J12" i="6"/>
  <c r="K12" i="6" s="1"/>
  <c r="I12" i="6"/>
  <c r="J11" i="6"/>
  <c r="K11" i="6" s="1"/>
  <c r="I11" i="6"/>
  <c r="J10" i="6"/>
  <c r="K10" i="6" s="1"/>
  <c r="I10" i="6"/>
  <c r="J9" i="6"/>
  <c r="K9" i="6" s="1"/>
  <c r="I9" i="6"/>
  <c r="J8" i="6"/>
  <c r="K8" i="6" s="1"/>
  <c r="I8" i="6"/>
  <c r="J7" i="6"/>
  <c r="K7" i="6" s="1"/>
  <c r="I7" i="6"/>
  <c r="J6" i="6"/>
  <c r="K6" i="6" s="1"/>
  <c r="I6" i="6"/>
  <c r="J5" i="6"/>
  <c r="K5" i="6" s="1"/>
  <c r="I5" i="6"/>
  <c r="O29" i="4"/>
  <c r="B24" i="4"/>
  <c r="B25" i="4" s="1"/>
  <c r="B26" i="4" s="1"/>
  <c r="B27" i="4" s="1"/>
  <c r="P12" i="4"/>
  <c r="C2" i="4"/>
  <c r="H3" i="4" s="1"/>
  <c r="L16" i="6" l="1"/>
  <c r="K29" i="7"/>
  <c r="M29" i="7"/>
  <c r="J29" i="7"/>
  <c r="L29" i="7"/>
  <c r="N29" i="7"/>
  <c r="G29" i="7"/>
  <c r="I29" i="7"/>
  <c r="F29" i="7"/>
  <c r="H29" i="7"/>
  <c r="D29" i="7"/>
  <c r="E29" i="7"/>
  <c r="C29" i="7"/>
  <c r="O30" i="7"/>
  <c r="B29" i="7"/>
  <c r="L5" i="6"/>
  <c r="L6" i="6"/>
  <c r="L7" i="6"/>
  <c r="L8" i="6"/>
  <c r="L9" i="6"/>
  <c r="L10" i="6"/>
  <c r="L11" i="6"/>
  <c r="L12" i="6"/>
  <c r="L13" i="6"/>
  <c r="L14" i="6"/>
  <c r="L15" i="6"/>
  <c r="M2" i="4"/>
  <c r="C3" i="4"/>
  <c r="C23" i="4" s="1"/>
  <c r="E3" i="4"/>
  <c r="G3" i="4"/>
  <c r="I3" i="4"/>
  <c r="L2" i="4"/>
  <c r="P29" i="4" s="1"/>
  <c r="Q29" i="4" s="1"/>
  <c r="R29" i="4" s="1"/>
  <c r="D3" i="4"/>
  <c r="D23" i="4" s="1"/>
  <c r="F3" i="4"/>
  <c r="J30" i="7" l="1"/>
  <c r="L30" i="7"/>
  <c r="N30" i="7"/>
  <c r="K30" i="7"/>
  <c r="M30" i="7"/>
  <c r="G30" i="7"/>
  <c r="I30" i="7"/>
  <c r="F30" i="7"/>
  <c r="H30" i="7"/>
  <c r="D30" i="7"/>
  <c r="E30" i="7"/>
  <c r="C30" i="7"/>
  <c r="O31" i="7"/>
  <c r="B30" i="7"/>
  <c r="R3" i="4"/>
  <c r="P3" i="4"/>
  <c r="N3" i="4"/>
  <c r="L3" i="4"/>
  <c r="L23" i="4" s="1"/>
  <c r="Q3" i="4"/>
  <c r="O3" i="4"/>
  <c r="M3" i="4"/>
  <c r="U2" i="4"/>
  <c r="E23" i="4"/>
  <c r="F23" i="4" s="1"/>
  <c r="G23" i="4" s="1"/>
  <c r="H23" i="4" s="1"/>
  <c r="I23" i="4" s="1"/>
  <c r="C24" i="4" s="1"/>
  <c r="D24" i="4" s="1"/>
  <c r="E24" i="4" s="1"/>
  <c r="F24" i="4" s="1"/>
  <c r="G24" i="4" s="1"/>
  <c r="H24" i="4" s="1"/>
  <c r="I24" i="4" s="1"/>
  <c r="C25" i="4" s="1"/>
  <c r="D25" i="4" s="1"/>
  <c r="E25" i="4" s="1"/>
  <c r="F25" i="4" s="1"/>
  <c r="G25" i="4" s="1"/>
  <c r="H25" i="4" s="1"/>
  <c r="I25" i="4" s="1"/>
  <c r="C26" i="4" s="1"/>
  <c r="D26" i="4" s="1"/>
  <c r="E26" i="4" s="1"/>
  <c r="F26" i="4" s="1"/>
  <c r="G26" i="4" s="1"/>
  <c r="H26" i="4" s="1"/>
  <c r="I26" i="4" s="1"/>
  <c r="C27" i="4" s="1"/>
  <c r="D27" i="4" s="1"/>
  <c r="E27" i="4" s="1"/>
  <c r="F27" i="4" s="1"/>
  <c r="G27" i="4" s="1"/>
  <c r="H27" i="4" s="1"/>
  <c r="I27" i="4" s="1"/>
  <c r="C28" i="4" s="1"/>
  <c r="M23" i="4" l="1"/>
  <c r="K31" i="7"/>
  <c r="M31" i="7"/>
  <c r="J31" i="7"/>
  <c r="L31" i="7"/>
  <c r="N31" i="7"/>
  <c r="G31" i="7"/>
  <c r="I31" i="7"/>
  <c r="F31" i="7"/>
  <c r="H31" i="7"/>
  <c r="D31" i="7"/>
  <c r="E31" i="7"/>
  <c r="C31" i="7"/>
  <c r="O32" i="7"/>
  <c r="B31" i="7"/>
  <c r="D28" i="4"/>
  <c r="E28" i="4" s="1"/>
  <c r="F28" i="4" s="1"/>
  <c r="G28" i="4" s="1"/>
  <c r="H28" i="4" s="1"/>
  <c r="I28" i="4" s="1"/>
  <c r="B28" i="4"/>
  <c r="K23" i="4" s="1"/>
  <c r="K24" i="4" s="1"/>
  <c r="K25" i="4" s="1"/>
  <c r="K26" i="4" s="1"/>
  <c r="K27" i="4" s="1"/>
  <c r="Z3" i="4"/>
  <c r="X3" i="4"/>
  <c r="V3" i="4"/>
  <c r="AA3" i="4"/>
  <c r="Y3" i="4"/>
  <c r="W3" i="4"/>
  <c r="U3" i="4"/>
  <c r="U23" i="4" s="1"/>
  <c r="D2" i="4"/>
  <c r="N23" i="4"/>
  <c r="O23" i="4" s="1"/>
  <c r="P23" i="4" s="1"/>
  <c r="Q23" i="4" s="1"/>
  <c r="R23" i="4"/>
  <c r="L24" i="4" s="1"/>
  <c r="M24" i="4" s="1"/>
  <c r="N24" i="4" s="1"/>
  <c r="O24" i="4" s="1"/>
  <c r="P24" i="4" s="1"/>
  <c r="Q24" i="4" s="1"/>
  <c r="R24" i="4" s="1"/>
  <c r="L25" i="4" s="1"/>
  <c r="M25" i="4" s="1"/>
  <c r="N25" i="4" s="1"/>
  <c r="O25" i="4" s="1"/>
  <c r="P25" i="4" s="1"/>
  <c r="Q25" i="4" s="1"/>
  <c r="R25" i="4" s="1"/>
  <c r="L26" i="4" s="1"/>
  <c r="M26" i="4" s="1"/>
  <c r="N26" i="4" s="1"/>
  <c r="O26" i="4" s="1"/>
  <c r="P26" i="4" s="1"/>
  <c r="Q26" i="4" s="1"/>
  <c r="R26" i="4" s="1"/>
  <c r="L27" i="4" s="1"/>
  <c r="M27" i="4" s="1"/>
  <c r="N27" i="4" s="1"/>
  <c r="O27" i="4" s="1"/>
  <c r="P27" i="4" s="1"/>
  <c r="Q27" i="4" s="1"/>
  <c r="R27" i="4" s="1"/>
  <c r="L28" i="4" s="1"/>
  <c r="J32" i="7" l="1"/>
  <c r="L32" i="7"/>
  <c r="N32" i="7"/>
  <c r="K32" i="7"/>
  <c r="M32" i="7"/>
  <c r="G32" i="7"/>
  <c r="I32" i="7"/>
  <c r="F32" i="7"/>
  <c r="H32" i="7"/>
  <c r="D32" i="7"/>
  <c r="E32" i="7"/>
  <c r="C32" i="7"/>
  <c r="O33" i="7"/>
  <c r="B32" i="7"/>
  <c r="V23" i="4"/>
  <c r="W23" i="4" s="1"/>
  <c r="X23" i="4" s="1"/>
  <c r="Y23" i="4" s="1"/>
  <c r="Z23" i="4" s="1"/>
  <c r="AA23" i="4" s="1"/>
  <c r="U24" i="4" s="1"/>
  <c r="V24" i="4" s="1"/>
  <c r="W24" i="4" s="1"/>
  <c r="X24" i="4" s="1"/>
  <c r="Y24" i="4" s="1"/>
  <c r="Z24" i="4" s="1"/>
  <c r="AA24" i="4" s="1"/>
  <c r="U25" i="4" s="1"/>
  <c r="V25" i="4" s="1"/>
  <c r="W25" i="4" s="1"/>
  <c r="X25" i="4" s="1"/>
  <c r="Y25" i="4" s="1"/>
  <c r="Z25" i="4" s="1"/>
  <c r="AA25" i="4" s="1"/>
  <c r="U26" i="4" s="1"/>
  <c r="V26" i="4" s="1"/>
  <c r="W26" i="4" s="1"/>
  <c r="X26" i="4" s="1"/>
  <c r="Y26" i="4" s="1"/>
  <c r="Z26" i="4" s="1"/>
  <c r="AA26" i="4" s="1"/>
  <c r="U27" i="4" s="1"/>
  <c r="V27" i="4" s="1"/>
  <c r="W27" i="4" s="1"/>
  <c r="X27" i="4" s="1"/>
  <c r="Y27" i="4" s="1"/>
  <c r="Z27" i="4" s="1"/>
  <c r="AA27" i="4" s="1"/>
  <c r="U28" i="4" s="1"/>
  <c r="M28" i="4"/>
  <c r="N28" i="4" s="1"/>
  <c r="O28" i="4" s="1"/>
  <c r="P28" i="4" s="1"/>
  <c r="Q28" i="4" s="1"/>
  <c r="R28" i="4" s="1"/>
  <c r="K28" i="4"/>
  <c r="T23" i="4" s="1"/>
  <c r="T24" i="4" s="1"/>
  <c r="T25" i="4" s="1"/>
  <c r="T26" i="4" s="1"/>
  <c r="T27" i="4" s="1"/>
  <c r="I4" i="4"/>
  <c r="G4" i="4"/>
  <c r="E4" i="4"/>
  <c r="C4" i="4"/>
  <c r="C37" i="4" s="1"/>
  <c r="N2" i="4"/>
  <c r="H4" i="4"/>
  <c r="F4" i="4"/>
  <c r="D4" i="4"/>
  <c r="D37" i="4" s="1"/>
  <c r="K33" i="7" l="1"/>
  <c r="M33" i="7"/>
  <c r="J33" i="7"/>
  <c r="L33" i="7"/>
  <c r="N33" i="7"/>
  <c r="G33" i="7"/>
  <c r="I33" i="7"/>
  <c r="F33" i="7"/>
  <c r="H33" i="7"/>
  <c r="D33" i="7"/>
  <c r="E33" i="7"/>
  <c r="C33" i="7"/>
  <c r="O34" i="7"/>
  <c r="B33" i="7"/>
  <c r="V28" i="4"/>
  <c r="W28" i="4" s="1"/>
  <c r="X28" i="4" s="1"/>
  <c r="Y28" i="4" s="1"/>
  <c r="Z28" i="4" s="1"/>
  <c r="AA28" i="4" s="1"/>
  <c r="T28" i="4"/>
  <c r="B37" i="4" s="1"/>
  <c r="B38" i="4" s="1"/>
  <c r="B39" i="4" s="1"/>
  <c r="B40" i="4" s="1"/>
  <c r="B41" i="4" s="1"/>
  <c r="Q4" i="4"/>
  <c r="O4" i="4"/>
  <c r="M4" i="4"/>
  <c r="V2" i="4"/>
  <c r="R4" i="4"/>
  <c r="P4" i="4"/>
  <c r="N4" i="4"/>
  <c r="L4" i="4"/>
  <c r="L37" i="4" s="1"/>
  <c r="E37" i="4"/>
  <c r="F37" i="4" s="1"/>
  <c r="G37" i="4" s="1"/>
  <c r="H37" i="4" s="1"/>
  <c r="I37" i="4" s="1"/>
  <c r="C38" i="4" s="1"/>
  <c r="D38" i="4" s="1"/>
  <c r="E38" i="4" s="1"/>
  <c r="F38" i="4" s="1"/>
  <c r="G38" i="4" s="1"/>
  <c r="H38" i="4" s="1"/>
  <c r="I38" i="4" s="1"/>
  <c r="C39" i="4" s="1"/>
  <c r="D39" i="4" s="1"/>
  <c r="E39" i="4" s="1"/>
  <c r="F39" i="4" s="1"/>
  <c r="G39" i="4" s="1"/>
  <c r="H39" i="4" s="1"/>
  <c r="I39" i="4" s="1"/>
  <c r="C40" i="4" s="1"/>
  <c r="D40" i="4" s="1"/>
  <c r="E40" i="4" s="1"/>
  <c r="F40" i="4" s="1"/>
  <c r="G40" i="4" s="1"/>
  <c r="H40" i="4" s="1"/>
  <c r="I40" i="4" s="1"/>
  <c r="C41" i="4" s="1"/>
  <c r="D41" i="4" s="1"/>
  <c r="E41" i="4" s="1"/>
  <c r="F41" i="4" s="1"/>
  <c r="G41" i="4" s="1"/>
  <c r="H41" i="4" s="1"/>
  <c r="I41" i="4" s="1"/>
  <c r="C42" i="4" s="1"/>
  <c r="J34" i="7" l="1"/>
  <c r="L34" i="7"/>
  <c r="N34" i="7"/>
  <c r="K34" i="7"/>
  <c r="M34" i="7"/>
  <c r="G34" i="7"/>
  <c r="I34" i="7"/>
  <c r="F34" i="7"/>
  <c r="H34" i="7"/>
  <c r="D34" i="7"/>
  <c r="E34" i="7"/>
  <c r="C34" i="7"/>
  <c r="O35" i="7"/>
  <c r="B34" i="7"/>
  <c r="D42" i="4"/>
  <c r="E42" i="4" s="1"/>
  <c r="F42" i="4" s="1"/>
  <c r="G42" i="4" s="1"/>
  <c r="H42" i="4" s="1"/>
  <c r="I42" i="4" s="1"/>
  <c r="B42" i="4"/>
  <c r="K37" i="4" s="1"/>
  <c r="K38" i="4" s="1"/>
  <c r="K39" i="4" s="1"/>
  <c r="K40" i="4" s="1"/>
  <c r="K41" i="4" s="1"/>
  <c r="M37" i="4"/>
  <c r="N37" i="4" s="1"/>
  <c r="O37" i="4" s="1"/>
  <c r="P37" i="4" s="1"/>
  <c r="Q37" i="4" s="1"/>
  <c r="R37" i="4" s="1"/>
  <c r="L38" i="4" s="1"/>
  <c r="M38" i="4" s="1"/>
  <c r="N38" i="4" s="1"/>
  <c r="O38" i="4" s="1"/>
  <c r="P38" i="4" s="1"/>
  <c r="Q38" i="4" s="1"/>
  <c r="R38" i="4" s="1"/>
  <c r="L39" i="4" s="1"/>
  <c r="M39" i="4" s="1"/>
  <c r="N39" i="4" s="1"/>
  <c r="O39" i="4" s="1"/>
  <c r="P39" i="4" s="1"/>
  <c r="Q39" i="4" s="1"/>
  <c r="R39" i="4" s="1"/>
  <c r="L40" i="4" s="1"/>
  <c r="M40" i="4" s="1"/>
  <c r="N40" i="4" s="1"/>
  <c r="O40" i="4" s="1"/>
  <c r="P40" i="4" s="1"/>
  <c r="Q40" i="4" s="1"/>
  <c r="R40" i="4" s="1"/>
  <c r="L41" i="4" s="1"/>
  <c r="M41" i="4" s="1"/>
  <c r="N41" i="4" s="1"/>
  <c r="O41" i="4" s="1"/>
  <c r="P41" i="4" s="1"/>
  <c r="Q41" i="4" s="1"/>
  <c r="R41" i="4" s="1"/>
  <c r="L42" i="4" s="1"/>
  <c r="AA4" i="4"/>
  <c r="Y4" i="4"/>
  <c r="W4" i="4"/>
  <c r="U4" i="4"/>
  <c r="U37" i="4" s="1"/>
  <c r="E2" i="4"/>
  <c r="Z4" i="4"/>
  <c r="X4" i="4"/>
  <c r="V4" i="4"/>
  <c r="V37" i="4" s="1"/>
  <c r="K35" i="7" l="1"/>
  <c r="M35" i="7"/>
  <c r="J35" i="7"/>
  <c r="L35" i="7"/>
  <c r="N35" i="7"/>
  <c r="G35" i="7"/>
  <c r="I35" i="7"/>
  <c r="F35" i="7"/>
  <c r="H35" i="7"/>
  <c r="D35" i="7"/>
  <c r="E35" i="7"/>
  <c r="C35" i="7"/>
  <c r="O36" i="7"/>
  <c r="B35" i="7"/>
  <c r="M42" i="4"/>
  <c r="N42" i="4" s="1"/>
  <c r="O42" i="4" s="1"/>
  <c r="P42" i="4" s="1"/>
  <c r="Q42" i="4" s="1"/>
  <c r="R42" i="4" s="1"/>
  <c r="K42" i="4"/>
  <c r="T37" i="4" s="1"/>
  <c r="T38" i="4" s="1"/>
  <c r="T39" i="4" s="1"/>
  <c r="T40" i="4" s="1"/>
  <c r="T41" i="4" s="1"/>
  <c r="H5" i="4"/>
  <c r="F5" i="4"/>
  <c r="D5" i="4"/>
  <c r="I5" i="4"/>
  <c r="G5" i="4"/>
  <c r="E5" i="4"/>
  <c r="C5" i="4"/>
  <c r="C51" i="4" s="1"/>
  <c r="O2" i="4"/>
  <c r="W37" i="4"/>
  <c r="X37" i="4" s="1"/>
  <c r="Y37" i="4" s="1"/>
  <c r="Z37" i="4" s="1"/>
  <c r="AA37" i="4" s="1"/>
  <c r="U38" i="4" s="1"/>
  <c r="V38" i="4" s="1"/>
  <c r="W38" i="4" s="1"/>
  <c r="X38" i="4" s="1"/>
  <c r="Y38" i="4" s="1"/>
  <c r="Z38" i="4" s="1"/>
  <c r="AA38" i="4" s="1"/>
  <c r="U39" i="4" s="1"/>
  <c r="V39" i="4" s="1"/>
  <c r="W39" i="4" s="1"/>
  <c r="X39" i="4" s="1"/>
  <c r="Y39" i="4" s="1"/>
  <c r="Z39" i="4" s="1"/>
  <c r="AA39" i="4" s="1"/>
  <c r="U40" i="4" s="1"/>
  <c r="V40" i="4" s="1"/>
  <c r="W40" i="4" s="1"/>
  <c r="X40" i="4" s="1"/>
  <c r="Y40" i="4" s="1"/>
  <c r="Z40" i="4" s="1"/>
  <c r="AA40" i="4" s="1"/>
  <c r="U41" i="4" s="1"/>
  <c r="V41" i="4" s="1"/>
  <c r="W41" i="4" s="1"/>
  <c r="X41" i="4" s="1"/>
  <c r="Y41" i="4" s="1"/>
  <c r="Z41" i="4" s="1"/>
  <c r="AA41" i="4" s="1"/>
  <c r="U42" i="4" s="1"/>
  <c r="J36" i="7" l="1"/>
  <c r="L36" i="7"/>
  <c r="N36" i="7"/>
  <c r="K36" i="7"/>
  <c r="M36" i="7"/>
  <c r="G36" i="7"/>
  <c r="I36" i="7"/>
  <c r="F36" i="7"/>
  <c r="H36" i="7"/>
  <c r="D36" i="7"/>
  <c r="E36" i="7"/>
  <c r="C36" i="7"/>
  <c r="O37" i="7"/>
  <c r="B36" i="7"/>
  <c r="R5" i="4"/>
  <c r="P5" i="4"/>
  <c r="N5" i="4"/>
  <c r="L5" i="4"/>
  <c r="L51" i="4" s="1"/>
  <c r="Q5" i="4"/>
  <c r="O5" i="4"/>
  <c r="M5" i="4"/>
  <c r="M51" i="4" s="1"/>
  <c r="W2" i="4"/>
  <c r="V42" i="4"/>
  <c r="W42" i="4" s="1"/>
  <c r="X42" i="4" s="1"/>
  <c r="Y42" i="4" s="1"/>
  <c r="Z42" i="4" s="1"/>
  <c r="AA42" i="4" s="1"/>
  <c r="T42" i="4"/>
  <c r="B51" i="4" s="1"/>
  <c r="B52" i="4" s="1"/>
  <c r="B53" i="4" s="1"/>
  <c r="B54" i="4" s="1"/>
  <c r="B55" i="4" s="1"/>
  <c r="D51" i="4"/>
  <c r="E51" i="4" s="1"/>
  <c r="F51" i="4" s="1"/>
  <c r="G51" i="4" s="1"/>
  <c r="H51" i="4" s="1"/>
  <c r="I51" i="4" s="1"/>
  <c r="C52" i="4" s="1"/>
  <c r="D52" i="4" s="1"/>
  <c r="E52" i="4" s="1"/>
  <c r="F52" i="4" s="1"/>
  <c r="G52" i="4" s="1"/>
  <c r="H52" i="4" s="1"/>
  <c r="I52" i="4" s="1"/>
  <c r="C53" i="4" s="1"/>
  <c r="D53" i="4" s="1"/>
  <c r="E53" i="4" s="1"/>
  <c r="F53" i="4" s="1"/>
  <c r="G53" i="4" s="1"/>
  <c r="H53" i="4" s="1"/>
  <c r="I53" i="4" s="1"/>
  <c r="C54" i="4" s="1"/>
  <c r="D54" i="4" s="1"/>
  <c r="E54" i="4" s="1"/>
  <c r="F54" i="4" s="1"/>
  <c r="G54" i="4" s="1"/>
  <c r="H54" i="4" s="1"/>
  <c r="I54" i="4" s="1"/>
  <c r="C55" i="4" s="1"/>
  <c r="D55" i="4" s="1"/>
  <c r="E55" i="4" s="1"/>
  <c r="F55" i="4" s="1"/>
  <c r="G55" i="4" s="1"/>
  <c r="H55" i="4" s="1"/>
  <c r="I55" i="4" s="1"/>
  <c r="C56" i="4" s="1"/>
  <c r="K37" i="7" l="1"/>
  <c r="M37" i="7"/>
  <c r="J37" i="7"/>
  <c r="L37" i="7"/>
  <c r="N37" i="7"/>
  <c r="G37" i="7"/>
  <c r="I37" i="7"/>
  <c r="F37" i="7"/>
  <c r="H37" i="7"/>
  <c r="D37" i="7"/>
  <c r="E37" i="7"/>
  <c r="C37" i="7"/>
  <c r="O38" i="7"/>
  <c r="B37" i="7"/>
  <c r="D56" i="4"/>
  <c r="E56" i="4" s="1"/>
  <c r="F56" i="4" s="1"/>
  <c r="G56" i="4" s="1"/>
  <c r="H56" i="4" s="1"/>
  <c r="I56" i="4" s="1"/>
  <c r="B56" i="4"/>
  <c r="K51" i="4" s="1"/>
  <c r="K52" i="4" s="1"/>
  <c r="K53" i="4" s="1"/>
  <c r="K54" i="4" s="1"/>
  <c r="K55" i="4" s="1"/>
  <c r="N51" i="4"/>
  <c r="O51" i="4" s="1"/>
  <c r="P51" i="4" s="1"/>
  <c r="Q51" i="4" s="1"/>
  <c r="R51" i="4" s="1"/>
  <c r="L52" i="4" s="1"/>
  <c r="M52" i="4" s="1"/>
  <c r="N52" i="4" s="1"/>
  <c r="O52" i="4" s="1"/>
  <c r="P52" i="4" s="1"/>
  <c r="Q52" i="4" s="1"/>
  <c r="R52" i="4" s="1"/>
  <c r="L53" i="4" s="1"/>
  <c r="M53" i="4" s="1"/>
  <c r="N53" i="4" s="1"/>
  <c r="O53" i="4" s="1"/>
  <c r="P53" i="4" s="1"/>
  <c r="Q53" i="4" s="1"/>
  <c r="R53" i="4" s="1"/>
  <c r="L54" i="4" s="1"/>
  <c r="M54" i="4" s="1"/>
  <c r="N54" i="4" s="1"/>
  <c r="O54" i="4" s="1"/>
  <c r="P54" i="4" s="1"/>
  <c r="Q54" i="4" s="1"/>
  <c r="R54" i="4" s="1"/>
  <c r="L55" i="4" s="1"/>
  <c r="M55" i="4" s="1"/>
  <c r="N55" i="4" s="1"/>
  <c r="O55" i="4" s="1"/>
  <c r="P55" i="4" s="1"/>
  <c r="Q55" i="4" s="1"/>
  <c r="R55" i="4" s="1"/>
  <c r="L56" i="4" s="1"/>
  <c r="Z5" i="4"/>
  <c r="X5" i="4"/>
  <c r="V5" i="4"/>
  <c r="AA5" i="4"/>
  <c r="Y5" i="4"/>
  <c r="W5" i="4"/>
  <c r="U5" i="4"/>
  <c r="U51" i="4" s="1"/>
  <c r="F2" i="4"/>
  <c r="J38" i="7" l="1"/>
  <c r="L38" i="7"/>
  <c r="N38" i="7"/>
  <c r="K38" i="7"/>
  <c r="M38" i="7"/>
  <c r="G38" i="7"/>
  <c r="I38" i="7"/>
  <c r="F38" i="7"/>
  <c r="H38" i="7"/>
  <c r="D38" i="7"/>
  <c r="E38" i="7"/>
  <c r="C38" i="7"/>
  <c r="O39" i="7"/>
  <c r="B38" i="7"/>
  <c r="M56" i="4"/>
  <c r="N56" i="4" s="1"/>
  <c r="O56" i="4" s="1"/>
  <c r="P56" i="4" s="1"/>
  <c r="Q56" i="4" s="1"/>
  <c r="R56" i="4" s="1"/>
  <c r="K56" i="4"/>
  <c r="T51" i="4" s="1"/>
  <c r="T52" i="4" s="1"/>
  <c r="T53" i="4" s="1"/>
  <c r="T54" i="4" s="1"/>
  <c r="T55" i="4" s="1"/>
  <c r="I6" i="4"/>
  <c r="G6" i="4"/>
  <c r="E6" i="4"/>
  <c r="C6" i="4"/>
  <c r="C65" i="4" s="1"/>
  <c r="P2" i="4"/>
  <c r="H6" i="4"/>
  <c r="F6" i="4"/>
  <c r="D6" i="4"/>
  <c r="D65" i="4" s="1"/>
  <c r="V51" i="4"/>
  <c r="W51" i="4" s="1"/>
  <c r="X51" i="4" s="1"/>
  <c r="Y51" i="4" s="1"/>
  <c r="Z51" i="4" s="1"/>
  <c r="AA51" i="4" s="1"/>
  <c r="U52" i="4" s="1"/>
  <c r="V52" i="4" s="1"/>
  <c r="W52" i="4" s="1"/>
  <c r="X52" i="4" s="1"/>
  <c r="Y52" i="4" s="1"/>
  <c r="Z52" i="4" s="1"/>
  <c r="AA52" i="4" s="1"/>
  <c r="U53" i="4" s="1"/>
  <c r="V53" i="4" s="1"/>
  <c r="W53" i="4" s="1"/>
  <c r="X53" i="4" s="1"/>
  <c r="Y53" i="4" s="1"/>
  <c r="Z53" i="4" s="1"/>
  <c r="AA53" i="4" s="1"/>
  <c r="U54" i="4" s="1"/>
  <c r="V54" i="4" s="1"/>
  <c r="W54" i="4" s="1"/>
  <c r="X54" i="4" s="1"/>
  <c r="Y54" i="4" s="1"/>
  <c r="Z54" i="4" s="1"/>
  <c r="AA54" i="4" s="1"/>
  <c r="U55" i="4" s="1"/>
  <c r="V55" i="4" s="1"/>
  <c r="W55" i="4" s="1"/>
  <c r="X55" i="4" s="1"/>
  <c r="Y55" i="4" s="1"/>
  <c r="Z55" i="4" s="1"/>
  <c r="AA55" i="4" s="1"/>
  <c r="U56" i="4" s="1"/>
  <c r="V56" i="4" l="1"/>
  <c r="W56" i="4" s="1"/>
  <c r="X56" i="4" s="1"/>
  <c r="Y56" i="4" s="1"/>
  <c r="Z56" i="4" s="1"/>
  <c r="AA56" i="4" s="1"/>
  <c r="T56" i="4"/>
  <c r="B65" i="4" s="1"/>
  <c r="B66" i="4" s="1"/>
  <c r="B67" i="4" s="1"/>
  <c r="B68" i="4" s="1"/>
  <c r="B69" i="4" s="1"/>
  <c r="K39" i="7"/>
  <c r="M39" i="7"/>
  <c r="J39" i="7"/>
  <c r="L39" i="7"/>
  <c r="N39" i="7"/>
  <c r="G39" i="7"/>
  <c r="I39" i="7"/>
  <c r="F39" i="7"/>
  <c r="H39" i="7"/>
  <c r="D39" i="7"/>
  <c r="E39" i="7"/>
  <c r="C39" i="7"/>
  <c r="O40" i="7"/>
  <c r="B39" i="7"/>
  <c r="Q6" i="4"/>
  <c r="O6" i="4"/>
  <c r="M6" i="4"/>
  <c r="X2" i="4"/>
  <c r="R6" i="4"/>
  <c r="P6" i="4"/>
  <c r="N6" i="4"/>
  <c r="L6" i="4"/>
  <c r="L65" i="4" s="1"/>
  <c r="E65" i="4"/>
  <c r="F65" i="4" s="1"/>
  <c r="G65" i="4" s="1"/>
  <c r="H65" i="4" s="1"/>
  <c r="I65" i="4" s="1"/>
  <c r="C66" i="4" s="1"/>
  <c r="D66" i="4" s="1"/>
  <c r="E66" i="4" s="1"/>
  <c r="F66" i="4" s="1"/>
  <c r="G66" i="4" s="1"/>
  <c r="H66" i="4" s="1"/>
  <c r="I66" i="4" s="1"/>
  <c r="C67" i="4" s="1"/>
  <c r="D67" i="4" s="1"/>
  <c r="E67" i="4" s="1"/>
  <c r="F67" i="4" s="1"/>
  <c r="G67" i="4" s="1"/>
  <c r="H67" i="4" s="1"/>
  <c r="I67" i="4" s="1"/>
  <c r="C68" i="4" s="1"/>
  <c r="D68" i="4" s="1"/>
  <c r="E68" i="4" s="1"/>
  <c r="F68" i="4" s="1"/>
  <c r="G68" i="4" s="1"/>
  <c r="H68" i="4" s="1"/>
  <c r="I68" i="4" s="1"/>
  <c r="C69" i="4" s="1"/>
  <c r="D69" i="4" s="1"/>
  <c r="E69" i="4" s="1"/>
  <c r="F69" i="4" s="1"/>
  <c r="G69" i="4" s="1"/>
  <c r="H69" i="4" s="1"/>
  <c r="I69" i="4" s="1"/>
  <c r="C70" i="4" s="1"/>
  <c r="J40" i="7" l="1"/>
  <c r="L40" i="7"/>
  <c r="N40" i="7"/>
  <c r="K40" i="7"/>
  <c r="M40" i="7"/>
  <c r="G40" i="7"/>
  <c r="I40" i="7"/>
  <c r="F40" i="7"/>
  <c r="H40" i="7"/>
  <c r="D40" i="7"/>
  <c r="E40" i="7"/>
  <c r="C40" i="7"/>
  <c r="O41" i="7"/>
  <c r="B40" i="7"/>
  <c r="D70" i="4"/>
  <c r="E70" i="4" s="1"/>
  <c r="F70" i="4" s="1"/>
  <c r="G70" i="4" s="1"/>
  <c r="H70" i="4" s="1"/>
  <c r="I70" i="4" s="1"/>
  <c r="B70" i="4"/>
  <c r="K65" i="4" s="1"/>
  <c r="K66" i="4" s="1"/>
  <c r="K67" i="4" s="1"/>
  <c r="K68" i="4" s="1"/>
  <c r="K69" i="4" s="1"/>
  <c r="M65" i="4"/>
  <c r="N65" i="4" s="1"/>
  <c r="O65" i="4" s="1"/>
  <c r="P65" i="4" s="1"/>
  <c r="Q65" i="4" s="1"/>
  <c r="R65" i="4" s="1"/>
  <c r="L66" i="4" s="1"/>
  <c r="M66" i="4" s="1"/>
  <c r="N66" i="4" s="1"/>
  <c r="O66" i="4" s="1"/>
  <c r="P66" i="4" s="1"/>
  <c r="Q66" i="4" s="1"/>
  <c r="R66" i="4" s="1"/>
  <c r="L67" i="4" s="1"/>
  <c r="M67" i="4" s="1"/>
  <c r="N67" i="4" s="1"/>
  <c r="O67" i="4" s="1"/>
  <c r="P67" i="4" s="1"/>
  <c r="Q67" i="4" s="1"/>
  <c r="R67" i="4" s="1"/>
  <c r="L68" i="4" s="1"/>
  <c r="M68" i="4" s="1"/>
  <c r="N68" i="4" s="1"/>
  <c r="O68" i="4" s="1"/>
  <c r="P68" i="4" s="1"/>
  <c r="Q68" i="4" s="1"/>
  <c r="R68" i="4" s="1"/>
  <c r="L69" i="4" s="1"/>
  <c r="M69" i="4" s="1"/>
  <c r="N69" i="4" s="1"/>
  <c r="O69" i="4" s="1"/>
  <c r="P69" i="4" s="1"/>
  <c r="Q69" i="4" s="1"/>
  <c r="R69" i="4" s="1"/>
  <c r="L70" i="4" s="1"/>
  <c r="AA6" i="4"/>
  <c r="Y6" i="4"/>
  <c r="W6" i="4"/>
  <c r="U6" i="4"/>
  <c r="U65" i="4" s="1"/>
  <c r="Z6" i="4"/>
  <c r="X6" i="4"/>
  <c r="V6" i="4"/>
  <c r="V65" i="4" s="1"/>
  <c r="K41" i="7" l="1"/>
  <c r="M41" i="7"/>
  <c r="J41" i="7"/>
  <c r="L41" i="7"/>
  <c r="N41" i="7"/>
  <c r="G41" i="7"/>
  <c r="I41" i="7"/>
  <c r="F41" i="7"/>
  <c r="H41" i="7"/>
  <c r="D41" i="7"/>
  <c r="E41" i="7"/>
  <c r="C41" i="7"/>
  <c r="O42" i="7"/>
  <c r="B41" i="7"/>
  <c r="M70" i="4"/>
  <c r="N70" i="4" s="1"/>
  <c r="O70" i="4" s="1"/>
  <c r="P70" i="4" s="1"/>
  <c r="Q70" i="4" s="1"/>
  <c r="R70" i="4" s="1"/>
  <c r="K70" i="4"/>
  <c r="T65" i="4" s="1"/>
  <c r="T66" i="4" s="1"/>
  <c r="T67" i="4" s="1"/>
  <c r="T68" i="4" s="1"/>
  <c r="T69" i="4" s="1"/>
  <c r="W65" i="4"/>
  <c r="X65" i="4" s="1"/>
  <c r="Y65" i="4" s="1"/>
  <c r="Z65" i="4" s="1"/>
  <c r="AA65" i="4" s="1"/>
  <c r="U66" i="4" s="1"/>
  <c r="V66" i="4" s="1"/>
  <c r="W66" i="4" s="1"/>
  <c r="X66" i="4" s="1"/>
  <c r="Y66" i="4" s="1"/>
  <c r="Z66" i="4" s="1"/>
  <c r="AA66" i="4" s="1"/>
  <c r="U67" i="4" s="1"/>
  <c r="V67" i="4" s="1"/>
  <c r="W67" i="4" s="1"/>
  <c r="X67" i="4" s="1"/>
  <c r="Y67" i="4" s="1"/>
  <c r="Z67" i="4" s="1"/>
  <c r="AA67" i="4" s="1"/>
  <c r="U68" i="4" s="1"/>
  <c r="V68" i="4" s="1"/>
  <c r="W68" i="4" s="1"/>
  <c r="X68" i="4" s="1"/>
  <c r="Y68" i="4" s="1"/>
  <c r="Z68" i="4" s="1"/>
  <c r="AA68" i="4" s="1"/>
  <c r="U69" i="4" s="1"/>
  <c r="V69" i="4" s="1"/>
  <c r="W69" i="4" s="1"/>
  <c r="X69" i="4" s="1"/>
  <c r="Y69" i="4" s="1"/>
  <c r="Z69" i="4" s="1"/>
  <c r="AA69" i="4" s="1"/>
  <c r="U70" i="4" s="1"/>
  <c r="V70" i="4" l="1"/>
  <c r="W70" i="4" s="1"/>
  <c r="X70" i="4" s="1"/>
  <c r="Y70" i="4" s="1"/>
  <c r="Z70" i="4" s="1"/>
  <c r="AA70" i="4" s="1"/>
  <c r="T70" i="4"/>
  <c r="J42" i="7"/>
  <c r="L42" i="7"/>
  <c r="N42" i="7"/>
  <c r="K42" i="7"/>
  <c r="M42" i="7"/>
  <c r="G42" i="7"/>
  <c r="I42" i="7"/>
  <c r="F42" i="7"/>
  <c r="H42" i="7"/>
  <c r="D42" i="7"/>
  <c r="E42" i="7"/>
  <c r="C42" i="7"/>
  <c r="O43" i="7"/>
  <c r="B42" i="7"/>
  <c r="K43" i="7" l="1"/>
  <c r="M43" i="7"/>
  <c r="J43" i="7"/>
  <c r="L43" i="7"/>
  <c r="N43" i="7"/>
  <c r="G43" i="7"/>
  <c r="I43" i="7"/>
  <c r="F43" i="7"/>
  <c r="H43" i="7"/>
  <c r="D43" i="7"/>
  <c r="E43" i="7"/>
  <c r="C43" i="7"/>
  <c r="O44" i="7"/>
  <c r="B43" i="7"/>
  <c r="J44" i="7" l="1"/>
  <c r="L44" i="7"/>
  <c r="N44" i="7"/>
  <c r="K44" i="7"/>
  <c r="M44" i="7"/>
  <c r="G44" i="7"/>
  <c r="I44" i="7"/>
  <c r="F44" i="7"/>
  <c r="H44" i="7"/>
  <c r="D44" i="7"/>
  <c r="E44" i="7"/>
  <c r="C44" i="7"/>
  <c r="O45" i="7"/>
  <c r="B44" i="7"/>
  <c r="K45" i="7" l="1"/>
  <c r="M45" i="7"/>
  <c r="J45" i="7"/>
  <c r="N45" i="7"/>
  <c r="L45" i="7"/>
  <c r="G45" i="7"/>
  <c r="I45" i="7"/>
  <c r="F45" i="7"/>
  <c r="H45" i="7"/>
  <c r="D45" i="7"/>
  <c r="E45" i="7"/>
  <c r="C45" i="7"/>
  <c r="O46" i="7"/>
  <c r="B45" i="7"/>
  <c r="J46" i="7" l="1"/>
  <c r="L46" i="7"/>
  <c r="N46" i="7"/>
  <c r="M46" i="7"/>
  <c r="K46" i="7"/>
  <c r="G46" i="7"/>
  <c r="I46" i="7"/>
  <c r="F46" i="7"/>
  <c r="H46" i="7"/>
  <c r="D46" i="7"/>
  <c r="E46" i="7"/>
  <c r="C46" i="7"/>
  <c r="O47" i="7"/>
  <c r="B46" i="7"/>
  <c r="K47" i="7" l="1"/>
  <c r="M47" i="7"/>
  <c r="L47" i="7"/>
  <c r="J47" i="7"/>
  <c r="N47" i="7"/>
  <c r="G47" i="7"/>
  <c r="I47" i="7"/>
  <c r="F47" i="7"/>
  <c r="H47" i="7"/>
  <c r="D47" i="7"/>
  <c r="E47" i="7"/>
  <c r="C47" i="7"/>
  <c r="O48" i="7"/>
  <c r="B47" i="7"/>
  <c r="J48" i="7" l="1"/>
  <c r="L48" i="7"/>
  <c r="N48" i="7"/>
  <c r="K48" i="7"/>
  <c r="M48" i="7"/>
  <c r="G48" i="7"/>
  <c r="I48" i="7"/>
  <c r="F48" i="7"/>
  <c r="H48" i="7"/>
  <c r="D48" i="7"/>
  <c r="E48" i="7"/>
  <c r="C48" i="7"/>
  <c r="O49" i="7"/>
  <c r="B48" i="7"/>
  <c r="K49" i="7" l="1"/>
  <c r="M49" i="7"/>
  <c r="J49" i="7"/>
  <c r="N49" i="7"/>
  <c r="L49" i="7"/>
  <c r="G49" i="7"/>
  <c r="I49" i="7"/>
  <c r="F49" i="7"/>
  <c r="H49" i="7"/>
  <c r="D49" i="7"/>
  <c r="E49" i="7"/>
  <c r="C49" i="7"/>
  <c r="O50" i="7"/>
  <c r="B49" i="7"/>
  <c r="J50" i="7" l="1"/>
  <c r="L50" i="7"/>
  <c r="N50" i="7"/>
  <c r="M50" i="7"/>
  <c r="K50" i="7"/>
  <c r="G50" i="7"/>
  <c r="I50" i="7"/>
  <c r="F50" i="7"/>
  <c r="H50" i="7"/>
  <c r="D50" i="7"/>
  <c r="E50" i="7"/>
  <c r="C50" i="7"/>
  <c r="O51" i="7"/>
  <c r="B50" i="7"/>
  <c r="K51" i="7" l="1"/>
  <c r="M51" i="7"/>
  <c r="L51" i="7"/>
  <c r="J51" i="7"/>
  <c r="N51" i="7"/>
  <c r="G51" i="7"/>
  <c r="I51" i="7"/>
  <c r="F51" i="7"/>
  <c r="H51" i="7"/>
  <c r="D51" i="7"/>
  <c r="E51" i="7"/>
  <c r="C51" i="7"/>
  <c r="O52" i="7"/>
  <c r="B51" i="7"/>
  <c r="J52" i="7" l="1"/>
  <c r="L52" i="7"/>
  <c r="N52" i="7"/>
  <c r="K52" i="7"/>
  <c r="M52" i="7"/>
  <c r="G52" i="7"/>
  <c r="I52" i="7"/>
  <c r="F52" i="7"/>
  <c r="H52" i="7"/>
  <c r="D52" i="7"/>
  <c r="E52" i="7"/>
  <c r="C52" i="7"/>
  <c r="O53" i="7"/>
  <c r="B52" i="7"/>
  <c r="K53" i="7" l="1"/>
  <c r="M53" i="7"/>
  <c r="J53" i="7"/>
  <c r="N53" i="7"/>
  <c r="L53" i="7"/>
  <c r="G53" i="7"/>
  <c r="I53" i="7"/>
  <c r="F53" i="7"/>
  <c r="H53" i="7"/>
  <c r="D53" i="7"/>
  <c r="E53" i="7"/>
  <c r="C53" i="7"/>
  <c r="O54" i="7"/>
  <c r="B53" i="7"/>
  <c r="J54" i="7" l="1"/>
  <c r="L54" i="7"/>
  <c r="N54" i="7"/>
  <c r="M54" i="7"/>
  <c r="K54" i="7"/>
  <c r="G54" i="7"/>
  <c r="I54" i="7"/>
  <c r="F54" i="7"/>
  <c r="H54" i="7"/>
  <c r="D54" i="7"/>
  <c r="E54" i="7"/>
  <c r="C54" i="7"/>
  <c r="O55" i="7"/>
  <c r="B54" i="7"/>
  <c r="K55" i="7" l="1"/>
  <c r="M55" i="7"/>
  <c r="L55" i="7"/>
  <c r="J55" i="7"/>
  <c r="N55" i="7"/>
  <c r="G55" i="7"/>
  <c r="I55" i="7"/>
  <c r="F55" i="7"/>
  <c r="H55" i="7"/>
  <c r="D55" i="7"/>
  <c r="E55" i="7"/>
  <c r="C55" i="7"/>
  <c r="O56" i="7"/>
  <c r="B55" i="7"/>
  <c r="J56" i="7" l="1"/>
  <c r="L56" i="7"/>
  <c r="N56" i="7"/>
  <c r="K56" i="7"/>
  <c r="M56" i="7"/>
  <c r="G56" i="7"/>
  <c r="I56" i="7"/>
  <c r="F56" i="7"/>
  <c r="H56" i="7"/>
  <c r="D56" i="7"/>
  <c r="E56" i="7"/>
  <c r="C56" i="7"/>
  <c r="O57" i="7"/>
  <c r="B56" i="7"/>
  <c r="K57" i="7" l="1"/>
  <c r="M57" i="7"/>
  <c r="J57" i="7"/>
  <c r="N57" i="7"/>
  <c r="L57" i="7"/>
  <c r="G57" i="7"/>
  <c r="I57" i="7"/>
  <c r="F57" i="7"/>
  <c r="H57" i="7"/>
  <c r="D57" i="7"/>
  <c r="E57" i="7"/>
  <c r="C57" i="7"/>
  <c r="O58" i="7"/>
  <c r="B57" i="7"/>
  <c r="J58" i="7" l="1"/>
  <c r="L58" i="7"/>
  <c r="N58" i="7"/>
  <c r="M58" i="7"/>
  <c r="K58" i="7"/>
  <c r="G58" i="7"/>
  <c r="I58" i="7"/>
  <c r="F58" i="7"/>
  <c r="H58" i="7"/>
  <c r="D58" i="7"/>
  <c r="E58" i="7"/>
  <c r="C58" i="7"/>
  <c r="O59" i="7"/>
  <c r="B58" i="7"/>
  <c r="K59" i="7" l="1"/>
  <c r="M59" i="7"/>
  <c r="L59" i="7"/>
  <c r="J59" i="7"/>
  <c r="N59" i="7"/>
  <c r="G59" i="7"/>
  <c r="I59" i="7"/>
  <c r="F59" i="7"/>
  <c r="H59" i="7"/>
  <c r="D59" i="7"/>
  <c r="E59" i="7"/>
  <c r="C59" i="7"/>
  <c r="O60" i="7"/>
  <c r="B59" i="7"/>
  <c r="J60" i="7" l="1"/>
  <c r="L60" i="7"/>
  <c r="N60" i="7"/>
  <c r="K60" i="7"/>
  <c r="M60" i="7"/>
  <c r="G60" i="7"/>
  <c r="I60" i="7"/>
  <c r="F60" i="7"/>
  <c r="H60" i="7"/>
  <c r="D60" i="7"/>
  <c r="E60" i="7"/>
  <c r="C60" i="7"/>
  <c r="O61" i="7"/>
  <c r="B60" i="7"/>
  <c r="K61" i="7" l="1"/>
  <c r="M61" i="7"/>
  <c r="J61" i="7"/>
  <c r="N61" i="7"/>
  <c r="L61" i="7"/>
  <c r="G61" i="7"/>
  <c r="I61" i="7"/>
  <c r="F61" i="7"/>
  <c r="H61" i="7"/>
  <c r="D61" i="7"/>
  <c r="E61" i="7"/>
  <c r="C61" i="7"/>
  <c r="O62" i="7"/>
  <c r="B61" i="7"/>
  <c r="J62" i="7" l="1"/>
  <c r="L62" i="7"/>
  <c r="N62" i="7"/>
  <c r="M62" i="7"/>
  <c r="K62" i="7"/>
  <c r="G62" i="7"/>
  <c r="I62" i="7"/>
  <c r="F62" i="7"/>
  <c r="H62" i="7"/>
  <c r="D62" i="7"/>
  <c r="E62" i="7"/>
  <c r="C62" i="7"/>
  <c r="O63" i="7"/>
  <c r="B62" i="7"/>
  <c r="K63" i="7" l="1"/>
  <c r="M63" i="7"/>
  <c r="L63" i="7"/>
  <c r="J63" i="7"/>
  <c r="N63" i="7"/>
  <c r="G63" i="7"/>
  <c r="I63" i="7"/>
  <c r="F63" i="7"/>
  <c r="H63" i="7"/>
  <c r="D63" i="7"/>
  <c r="E63" i="7"/>
  <c r="C63" i="7"/>
  <c r="O64" i="7"/>
  <c r="B63" i="7"/>
  <c r="J64" i="7" l="1"/>
  <c r="L64" i="7"/>
  <c r="N64" i="7"/>
  <c r="K64" i="7"/>
  <c r="M64" i="7"/>
  <c r="G64" i="7"/>
  <c r="I64" i="7"/>
  <c r="F64" i="7"/>
  <c r="H64" i="7"/>
  <c r="D64" i="7"/>
  <c r="E64" i="7"/>
  <c r="C64" i="7"/>
  <c r="O65" i="7"/>
  <c r="B64" i="7"/>
  <c r="K65" i="7" l="1"/>
  <c r="M65" i="7"/>
  <c r="J65" i="7"/>
  <c r="N65" i="7"/>
  <c r="L65" i="7"/>
  <c r="G65" i="7"/>
  <c r="I65" i="7"/>
  <c r="F65" i="7"/>
  <c r="H65" i="7"/>
  <c r="D65" i="7"/>
  <c r="E65" i="7"/>
  <c r="C65" i="7"/>
  <c r="O66" i="7"/>
  <c r="B65" i="7"/>
  <c r="J66" i="7" l="1"/>
  <c r="L66" i="7"/>
  <c r="N66" i="7"/>
  <c r="M66" i="7"/>
  <c r="K66" i="7"/>
  <c r="G66" i="7"/>
  <c r="I66" i="7"/>
  <c r="F66" i="7"/>
  <c r="H66" i="7"/>
  <c r="D66" i="7"/>
  <c r="E66" i="7"/>
  <c r="C66" i="7"/>
  <c r="O67" i="7"/>
  <c r="B66" i="7"/>
  <c r="K67" i="7" l="1"/>
  <c r="M67" i="7"/>
  <c r="L67" i="7"/>
  <c r="J67" i="7"/>
  <c r="N67" i="7"/>
  <c r="G67" i="7"/>
  <c r="I67" i="7"/>
  <c r="F67" i="7"/>
  <c r="H67" i="7"/>
  <c r="D67" i="7"/>
  <c r="E67" i="7"/>
  <c r="C67" i="7"/>
  <c r="O68" i="7"/>
  <c r="B67" i="7"/>
  <c r="J68" i="7" l="1"/>
  <c r="L68" i="7"/>
  <c r="N68" i="7"/>
  <c r="K68" i="7"/>
  <c r="M68" i="7"/>
  <c r="G68" i="7"/>
  <c r="I68" i="7"/>
  <c r="F68" i="7"/>
  <c r="H68" i="7"/>
  <c r="D68" i="7"/>
  <c r="E68" i="7"/>
  <c r="C68" i="7"/>
  <c r="O69" i="7"/>
  <c r="B68" i="7"/>
  <c r="K69" i="7" l="1"/>
  <c r="M69" i="7"/>
  <c r="J69" i="7"/>
  <c r="N69" i="7"/>
  <c r="L69" i="7"/>
  <c r="G69" i="7"/>
  <c r="I69" i="7"/>
  <c r="F69" i="7"/>
  <c r="H69" i="7"/>
  <c r="D69" i="7"/>
  <c r="E69" i="7"/>
  <c r="C69" i="7"/>
  <c r="O70" i="7"/>
  <c r="B69" i="7"/>
  <c r="J70" i="7" l="1"/>
  <c r="L70" i="7"/>
  <c r="N70" i="7"/>
  <c r="M70" i="7"/>
  <c r="K70" i="7"/>
  <c r="G70" i="7"/>
  <c r="I70" i="7"/>
  <c r="F70" i="7"/>
  <c r="H70" i="7"/>
  <c r="D70" i="7"/>
  <c r="E70" i="7"/>
  <c r="C70" i="7"/>
  <c r="O71" i="7"/>
  <c r="B70" i="7"/>
  <c r="K71" i="7" l="1"/>
  <c r="M71" i="7"/>
  <c r="L71" i="7"/>
  <c r="J71" i="7"/>
  <c r="N71" i="7"/>
  <c r="G71" i="7"/>
  <c r="I71" i="7"/>
  <c r="F71" i="7"/>
  <c r="H71" i="7"/>
  <c r="D71" i="7"/>
  <c r="E71" i="7"/>
  <c r="C71" i="7"/>
  <c r="O72" i="7"/>
  <c r="B71" i="7"/>
  <c r="J72" i="7" l="1"/>
  <c r="L72" i="7"/>
  <c r="N72" i="7"/>
  <c r="K72" i="7"/>
  <c r="M72" i="7"/>
  <c r="G72" i="7"/>
  <c r="I72" i="7"/>
  <c r="F72" i="7"/>
  <c r="H72" i="7"/>
  <c r="D72" i="7"/>
  <c r="E72" i="7"/>
  <c r="C72" i="7"/>
  <c r="O73" i="7"/>
  <c r="B72" i="7"/>
  <c r="K73" i="7" l="1"/>
  <c r="M73" i="7"/>
  <c r="J73" i="7"/>
  <c r="N73" i="7"/>
  <c r="L73" i="7"/>
  <c r="G73" i="7"/>
  <c r="I73" i="7"/>
  <c r="F73" i="7"/>
  <c r="H73" i="7"/>
  <c r="D73" i="7"/>
  <c r="E73" i="7"/>
  <c r="C73" i="7"/>
  <c r="O74" i="7"/>
  <c r="B73" i="7"/>
  <c r="J74" i="7" l="1"/>
  <c r="L74" i="7"/>
  <c r="N74" i="7"/>
  <c r="M74" i="7"/>
  <c r="K74" i="7"/>
  <c r="G74" i="7"/>
  <c r="I74" i="7"/>
  <c r="F74" i="7"/>
  <c r="H74" i="7"/>
  <c r="D74" i="7"/>
  <c r="E74" i="7"/>
  <c r="C74" i="7"/>
  <c r="O75" i="7"/>
  <c r="B74" i="7"/>
  <c r="K75" i="7" l="1"/>
  <c r="M75" i="7"/>
  <c r="L75" i="7"/>
  <c r="J75" i="7"/>
  <c r="N75" i="7"/>
  <c r="G75" i="7"/>
  <c r="I75" i="7"/>
  <c r="F75" i="7"/>
  <c r="H75" i="7"/>
  <c r="D75" i="7"/>
  <c r="E75" i="7"/>
  <c r="C75" i="7"/>
  <c r="O76" i="7"/>
  <c r="B75" i="7"/>
  <c r="J76" i="7" l="1"/>
  <c r="L76" i="7"/>
  <c r="N76" i="7"/>
  <c r="K76" i="7"/>
  <c r="M76" i="7"/>
  <c r="G76" i="7"/>
  <c r="I76" i="7"/>
  <c r="F76" i="7"/>
  <c r="H76" i="7"/>
  <c r="D76" i="7"/>
  <c r="E76" i="7"/>
  <c r="C76" i="7"/>
  <c r="O77" i="7"/>
  <c r="B76" i="7"/>
  <c r="K77" i="7" l="1"/>
  <c r="M77" i="7"/>
  <c r="J77" i="7"/>
  <c r="N77" i="7"/>
  <c r="L77" i="7"/>
  <c r="G77" i="7"/>
  <c r="I77" i="7"/>
  <c r="F77" i="7"/>
  <c r="H77" i="7"/>
  <c r="D77" i="7"/>
  <c r="E77" i="7"/>
  <c r="C77" i="7"/>
  <c r="O78" i="7"/>
  <c r="B77" i="7"/>
  <c r="J78" i="7" l="1"/>
  <c r="L78" i="7"/>
  <c r="N78" i="7"/>
  <c r="M78" i="7"/>
  <c r="K78" i="7"/>
  <c r="G78" i="7"/>
  <c r="I78" i="7"/>
  <c r="F78" i="7"/>
  <c r="H78" i="7"/>
  <c r="D78" i="7"/>
  <c r="E78" i="7"/>
  <c r="C78" i="7"/>
  <c r="O79" i="7"/>
  <c r="B78" i="7"/>
  <c r="K79" i="7" l="1"/>
  <c r="M79" i="7"/>
  <c r="L79" i="7"/>
  <c r="J79" i="7"/>
  <c r="N79" i="7"/>
  <c r="G79" i="7"/>
  <c r="I79" i="7"/>
  <c r="F79" i="7"/>
  <c r="H79" i="7"/>
  <c r="D79" i="7"/>
  <c r="E79" i="7"/>
  <c r="C79" i="7"/>
  <c r="O80" i="7"/>
  <c r="B79" i="7"/>
  <c r="J80" i="7" l="1"/>
  <c r="L80" i="7"/>
  <c r="N80" i="7"/>
  <c r="K80" i="7"/>
  <c r="M80" i="7"/>
  <c r="G80" i="7"/>
  <c r="I80" i="7"/>
  <c r="F80" i="7"/>
  <c r="H80" i="7"/>
  <c r="D80" i="7"/>
  <c r="E80" i="7"/>
  <c r="C80" i="7"/>
  <c r="O81" i="7"/>
  <c r="B80" i="7"/>
  <c r="K81" i="7" l="1"/>
  <c r="M81" i="7"/>
  <c r="J81" i="7"/>
  <c r="N81" i="7"/>
  <c r="L81" i="7"/>
  <c r="G81" i="7"/>
  <c r="I81" i="7"/>
  <c r="F81" i="7"/>
  <c r="H81" i="7"/>
  <c r="D81" i="7"/>
  <c r="E81" i="7"/>
  <c r="C81" i="7"/>
  <c r="O82" i="7"/>
  <c r="B81" i="7"/>
  <c r="J82" i="7" l="1"/>
  <c r="L82" i="7"/>
  <c r="N82" i="7"/>
  <c r="M82" i="7"/>
  <c r="K82" i="7"/>
  <c r="G82" i="7"/>
  <c r="I82" i="7"/>
  <c r="F82" i="7"/>
  <c r="H82" i="7"/>
  <c r="D82" i="7"/>
  <c r="E82" i="7"/>
  <c r="C82" i="7"/>
  <c r="O83" i="7"/>
  <c r="B82" i="7"/>
  <c r="K83" i="7" l="1"/>
  <c r="M83" i="7"/>
  <c r="L83" i="7"/>
  <c r="J83" i="7"/>
  <c r="N83" i="7"/>
  <c r="G83" i="7"/>
  <c r="I83" i="7"/>
  <c r="F83" i="7"/>
  <c r="H83" i="7"/>
  <c r="D83" i="7"/>
  <c r="E83" i="7"/>
  <c r="C83" i="7"/>
  <c r="O84" i="7"/>
  <c r="B83" i="7"/>
  <c r="J84" i="7" l="1"/>
  <c r="L84" i="7"/>
  <c r="N84" i="7"/>
  <c r="K84" i="7"/>
  <c r="M84" i="7"/>
  <c r="G84" i="7"/>
  <c r="I84" i="7"/>
  <c r="F84" i="7"/>
  <c r="H84" i="7"/>
  <c r="D84" i="7"/>
  <c r="E84" i="7"/>
  <c r="C84" i="7"/>
  <c r="O85" i="7"/>
  <c r="B84" i="7"/>
  <c r="K85" i="7" l="1"/>
  <c r="M85" i="7"/>
  <c r="J85" i="7"/>
  <c r="N85" i="7"/>
  <c r="L85" i="7"/>
  <c r="G85" i="7"/>
  <c r="I85" i="7"/>
  <c r="F85" i="7"/>
  <c r="H85" i="7"/>
  <c r="D85" i="7"/>
  <c r="E85" i="7"/>
  <c r="C85" i="7"/>
  <c r="O86" i="7"/>
  <c r="B85" i="7"/>
  <c r="J86" i="7" l="1"/>
  <c r="L86" i="7"/>
  <c r="N86" i="7"/>
  <c r="M86" i="7"/>
  <c r="K86" i="7"/>
  <c r="G86" i="7"/>
  <c r="I86" i="7"/>
  <c r="F86" i="7"/>
  <c r="H86" i="7"/>
  <c r="D86" i="7"/>
  <c r="E86" i="7"/>
  <c r="C86" i="7"/>
  <c r="O87" i="7"/>
  <c r="B86" i="7"/>
  <c r="K87" i="7" l="1"/>
  <c r="M87" i="7"/>
  <c r="L87" i="7"/>
  <c r="J87" i="7"/>
  <c r="N87" i="7"/>
  <c r="G87" i="7"/>
  <c r="I87" i="7"/>
  <c r="F87" i="7"/>
  <c r="H87" i="7"/>
  <c r="D87" i="7"/>
  <c r="E87" i="7"/>
  <c r="C87" i="7"/>
  <c r="O88" i="7"/>
  <c r="B87" i="7"/>
  <c r="J88" i="7" l="1"/>
  <c r="L88" i="7"/>
  <c r="N88" i="7"/>
  <c r="K88" i="7"/>
  <c r="M88" i="7"/>
  <c r="G88" i="7"/>
  <c r="I88" i="7"/>
  <c r="F88" i="7"/>
  <c r="H88" i="7"/>
  <c r="D88" i="7"/>
  <c r="E88" i="7"/>
  <c r="C88" i="7"/>
  <c r="O89" i="7"/>
  <c r="B88" i="7"/>
  <c r="K89" i="7" l="1"/>
  <c r="M89" i="7"/>
  <c r="J89" i="7"/>
  <c r="N89" i="7"/>
  <c r="L89" i="7"/>
  <c r="G89" i="7"/>
  <c r="I89" i="7"/>
  <c r="F89" i="7"/>
  <c r="H89" i="7"/>
  <c r="D89" i="7"/>
  <c r="E89" i="7"/>
  <c r="C89" i="7"/>
  <c r="O90" i="7"/>
  <c r="B89" i="7"/>
  <c r="J90" i="7" l="1"/>
  <c r="L90" i="7"/>
  <c r="N90" i="7"/>
  <c r="M90" i="7"/>
  <c r="K90" i="7"/>
  <c r="G90" i="7"/>
  <c r="I90" i="7"/>
  <c r="F90" i="7"/>
  <c r="H90" i="7"/>
  <c r="D90" i="7"/>
  <c r="E90" i="7"/>
  <c r="C90" i="7"/>
  <c r="O91" i="7"/>
  <c r="B90" i="7"/>
  <c r="K91" i="7" l="1"/>
  <c r="M91" i="7"/>
  <c r="L91" i="7"/>
  <c r="J91" i="7"/>
  <c r="N91" i="7"/>
  <c r="G91" i="7"/>
  <c r="I91" i="7"/>
  <c r="F91" i="7"/>
  <c r="H91" i="7"/>
  <c r="D91" i="7"/>
  <c r="E91" i="7"/>
  <c r="C91" i="7"/>
  <c r="O92" i="7"/>
  <c r="B91" i="7"/>
  <c r="J92" i="7" l="1"/>
  <c r="L92" i="7"/>
  <c r="N92" i="7"/>
  <c r="K92" i="7"/>
  <c r="M92" i="7"/>
  <c r="G92" i="7"/>
  <c r="I92" i="7"/>
  <c r="F92" i="7"/>
  <c r="H92" i="7"/>
  <c r="D92" i="7"/>
  <c r="E92" i="7"/>
  <c r="C92" i="7"/>
  <c r="O93" i="7"/>
  <c r="B92" i="7"/>
  <c r="K93" i="7" l="1"/>
  <c r="M93" i="7"/>
  <c r="J93" i="7"/>
  <c r="N93" i="7"/>
  <c r="L93" i="7"/>
  <c r="G93" i="7"/>
  <c r="I93" i="7"/>
  <c r="F93" i="7"/>
  <c r="H93" i="7"/>
  <c r="D93" i="7"/>
  <c r="E93" i="7"/>
  <c r="C93" i="7"/>
  <c r="O94" i="7"/>
  <c r="B93" i="7"/>
  <c r="J94" i="7" l="1"/>
  <c r="L94" i="7"/>
  <c r="N94" i="7"/>
  <c r="M94" i="7"/>
  <c r="K94" i="7"/>
  <c r="G94" i="7"/>
  <c r="I94" i="7"/>
  <c r="F94" i="7"/>
  <c r="H94" i="7"/>
  <c r="D94" i="7"/>
  <c r="E94" i="7"/>
  <c r="C94" i="7"/>
  <c r="O95" i="7"/>
  <c r="B94" i="7"/>
  <c r="K95" i="7" l="1"/>
  <c r="M95" i="7"/>
  <c r="L95" i="7"/>
  <c r="J95" i="7"/>
  <c r="N95" i="7"/>
  <c r="G95" i="7"/>
  <c r="I95" i="7"/>
  <c r="F95" i="7"/>
  <c r="H95" i="7"/>
  <c r="D95" i="7"/>
  <c r="E95" i="7"/>
  <c r="C95" i="7"/>
  <c r="O96" i="7"/>
  <c r="B95" i="7"/>
  <c r="J96" i="7" l="1"/>
  <c r="L96" i="7"/>
  <c r="N96" i="7"/>
  <c r="K96" i="7"/>
  <c r="M96" i="7"/>
  <c r="G96" i="7"/>
  <c r="I96" i="7"/>
  <c r="F96" i="7"/>
  <c r="H96" i="7"/>
  <c r="D96" i="7"/>
  <c r="E96" i="7"/>
  <c r="C96" i="7"/>
  <c r="O97" i="7"/>
  <c r="B96" i="7"/>
  <c r="K97" i="7" l="1"/>
  <c r="M97" i="7"/>
  <c r="J97" i="7"/>
  <c r="N97" i="7"/>
  <c r="L97" i="7"/>
  <c r="G97" i="7"/>
  <c r="I97" i="7"/>
  <c r="F97" i="7"/>
  <c r="H97" i="7"/>
  <c r="D97" i="7"/>
  <c r="E97" i="7"/>
  <c r="C97" i="7"/>
  <c r="O98" i="7"/>
  <c r="B97" i="7"/>
  <c r="J98" i="7" l="1"/>
  <c r="L98" i="7"/>
  <c r="N98" i="7"/>
  <c r="M98" i="7"/>
  <c r="K98" i="7"/>
  <c r="G98" i="7"/>
  <c r="I98" i="7"/>
  <c r="F98" i="7"/>
  <c r="H98" i="7"/>
  <c r="D98" i="7"/>
  <c r="E98" i="7"/>
  <c r="C98" i="7"/>
  <c r="O99" i="7"/>
  <c r="B98" i="7"/>
  <c r="K99" i="7" l="1"/>
  <c r="M99" i="7"/>
  <c r="L99" i="7"/>
  <c r="J99" i="7"/>
  <c r="N99" i="7"/>
  <c r="G99" i="7"/>
  <c r="I99" i="7"/>
  <c r="F99" i="7"/>
  <c r="H99" i="7"/>
  <c r="D99" i="7"/>
  <c r="E99" i="7"/>
  <c r="C99" i="7"/>
  <c r="O100" i="7"/>
  <c r="B99" i="7"/>
  <c r="J100" i="7" l="1"/>
  <c r="L100" i="7"/>
  <c r="N100" i="7"/>
  <c r="K100" i="7"/>
  <c r="M100" i="7"/>
  <c r="G100" i="7"/>
  <c r="I100" i="7"/>
  <c r="F100" i="7"/>
  <c r="H100" i="7"/>
  <c r="D100" i="7"/>
  <c r="E100" i="7"/>
  <c r="C100" i="7"/>
  <c r="O101" i="7"/>
  <c r="B100" i="7"/>
  <c r="K101" i="7" l="1"/>
  <c r="M101" i="7"/>
  <c r="J101" i="7"/>
  <c r="N101" i="7"/>
  <c r="L101" i="7"/>
  <c r="G101" i="7"/>
  <c r="I101" i="7"/>
  <c r="F101" i="7"/>
  <c r="H101" i="7"/>
  <c r="D101" i="7"/>
  <c r="E101" i="7"/>
  <c r="C101" i="7"/>
  <c r="O102" i="7"/>
  <c r="B101" i="7"/>
  <c r="J102" i="7" l="1"/>
  <c r="L102" i="7"/>
  <c r="N102" i="7"/>
  <c r="M102" i="7"/>
  <c r="K102" i="7"/>
  <c r="G102" i="7"/>
  <c r="I102" i="7"/>
  <c r="F102" i="7"/>
  <c r="H102" i="7"/>
  <c r="D102" i="7"/>
  <c r="E102" i="7"/>
  <c r="C102" i="7"/>
  <c r="O103" i="7"/>
  <c r="B102" i="7"/>
  <c r="K103" i="7" l="1"/>
  <c r="M103" i="7"/>
  <c r="L103" i="7"/>
  <c r="J103" i="7"/>
  <c r="N103" i="7"/>
  <c r="G103" i="7"/>
  <c r="I103" i="7"/>
  <c r="F103" i="7"/>
  <c r="H103" i="7"/>
  <c r="D103" i="7"/>
  <c r="E103" i="7"/>
  <c r="C103" i="7"/>
  <c r="O104" i="7"/>
  <c r="B103" i="7"/>
  <c r="J104" i="7" l="1"/>
  <c r="L104" i="7"/>
  <c r="N104" i="7"/>
  <c r="K104" i="7"/>
  <c r="M104" i="7"/>
  <c r="G104" i="7"/>
  <c r="I104" i="7"/>
  <c r="F104" i="7"/>
  <c r="H104" i="7"/>
  <c r="D104" i="7"/>
  <c r="E104" i="7"/>
  <c r="C104" i="7"/>
  <c r="O105" i="7"/>
  <c r="B104" i="7"/>
  <c r="K105" i="7" l="1"/>
  <c r="M105" i="7"/>
  <c r="J105" i="7"/>
  <c r="N105" i="7"/>
  <c r="L105" i="7"/>
  <c r="G105" i="7"/>
  <c r="I105" i="7"/>
  <c r="F105" i="7"/>
  <c r="H105" i="7"/>
  <c r="D105" i="7"/>
  <c r="E105" i="7"/>
  <c r="C105" i="7"/>
  <c r="O106" i="7"/>
  <c r="B105" i="7"/>
  <c r="J106" i="7" l="1"/>
  <c r="L106" i="7"/>
  <c r="N106" i="7"/>
  <c r="M106" i="7"/>
  <c r="K106" i="7"/>
  <c r="G106" i="7"/>
  <c r="F106" i="7"/>
  <c r="H106" i="7"/>
  <c r="I106" i="7"/>
  <c r="D106" i="7"/>
  <c r="E106" i="7"/>
  <c r="C106" i="7"/>
  <c r="O107" i="7"/>
  <c r="B106" i="7"/>
  <c r="K107" i="7" l="1"/>
  <c r="M107" i="7"/>
  <c r="L107" i="7"/>
  <c r="J107" i="7"/>
  <c r="N107" i="7"/>
  <c r="F107" i="7"/>
  <c r="H107" i="7"/>
  <c r="G107" i="7"/>
  <c r="I107" i="7"/>
  <c r="D107" i="7"/>
  <c r="E107" i="7"/>
  <c r="C107" i="7"/>
  <c r="O108" i="7"/>
  <c r="B107" i="7"/>
  <c r="J108" i="7" l="1"/>
  <c r="L108" i="7"/>
  <c r="N108" i="7"/>
  <c r="K108" i="7"/>
  <c r="M108" i="7"/>
  <c r="F108" i="7"/>
  <c r="H108" i="7"/>
  <c r="G108" i="7"/>
  <c r="I108" i="7"/>
  <c r="D108" i="7"/>
  <c r="E108" i="7"/>
  <c r="C108" i="7"/>
  <c r="O109" i="7"/>
  <c r="B108" i="7"/>
  <c r="K109" i="7" l="1"/>
  <c r="M109" i="7"/>
  <c r="J109" i="7"/>
  <c r="N109" i="7"/>
  <c r="L109" i="7"/>
  <c r="F109" i="7"/>
  <c r="H109" i="7"/>
  <c r="G109" i="7"/>
  <c r="I109" i="7"/>
  <c r="D109" i="7"/>
  <c r="E109" i="7"/>
  <c r="C109" i="7"/>
  <c r="O110" i="7"/>
  <c r="B109" i="7"/>
  <c r="J110" i="7" l="1"/>
  <c r="L110" i="7"/>
  <c r="N110" i="7"/>
  <c r="M110" i="7"/>
  <c r="K110" i="7"/>
  <c r="F110" i="7"/>
  <c r="H110" i="7"/>
  <c r="G110" i="7"/>
  <c r="I110" i="7"/>
  <c r="D110" i="7"/>
  <c r="E110" i="7"/>
  <c r="C110" i="7"/>
  <c r="O111" i="7"/>
  <c r="B110" i="7"/>
  <c r="K111" i="7" l="1"/>
  <c r="M111" i="7"/>
  <c r="L111" i="7"/>
  <c r="J111" i="7"/>
  <c r="N111" i="7"/>
  <c r="F111" i="7"/>
  <c r="H111" i="7"/>
  <c r="G111" i="7"/>
  <c r="I111" i="7"/>
  <c r="D111" i="7"/>
  <c r="E111" i="7"/>
  <c r="C111" i="7"/>
  <c r="O112" i="7"/>
  <c r="B111" i="7"/>
  <c r="J112" i="7" l="1"/>
  <c r="L112" i="7"/>
  <c r="N112" i="7"/>
  <c r="K112" i="7"/>
  <c r="M112" i="7"/>
  <c r="F112" i="7"/>
  <c r="H112" i="7"/>
  <c r="G112" i="7"/>
  <c r="I112" i="7"/>
  <c r="D112" i="7"/>
  <c r="E112" i="7"/>
  <c r="C112" i="7"/>
  <c r="O113" i="7"/>
  <c r="B112" i="7"/>
  <c r="K113" i="7" l="1"/>
  <c r="M113" i="7"/>
  <c r="J113" i="7"/>
  <c r="N113" i="7"/>
  <c r="L113" i="7"/>
  <c r="F113" i="7"/>
  <c r="H113" i="7"/>
  <c r="G113" i="7"/>
  <c r="I113" i="7"/>
  <c r="D113" i="7"/>
  <c r="E113" i="7"/>
  <c r="C113" i="7"/>
  <c r="O114" i="7"/>
  <c r="B113" i="7"/>
  <c r="J114" i="7" l="1"/>
  <c r="L114" i="7"/>
  <c r="N114" i="7"/>
  <c r="M114" i="7"/>
  <c r="K114" i="7"/>
  <c r="F114" i="7"/>
  <c r="H114" i="7"/>
  <c r="G114" i="7"/>
  <c r="I114" i="7"/>
  <c r="D114" i="7"/>
  <c r="E114" i="7"/>
  <c r="C114" i="7"/>
  <c r="O115" i="7"/>
  <c r="B114" i="7"/>
  <c r="K115" i="7" l="1"/>
  <c r="M115" i="7"/>
  <c r="L115" i="7"/>
  <c r="J115" i="7"/>
  <c r="N115" i="7"/>
  <c r="F115" i="7"/>
  <c r="H115" i="7"/>
  <c r="G115" i="7"/>
  <c r="I115" i="7"/>
  <c r="D115" i="7"/>
  <c r="E115" i="7"/>
  <c r="C115" i="7"/>
  <c r="O116" i="7"/>
  <c r="B115" i="7"/>
  <c r="J116" i="7" l="1"/>
  <c r="L116" i="7"/>
  <c r="N116" i="7"/>
  <c r="K116" i="7"/>
  <c r="M116" i="7"/>
  <c r="F116" i="7"/>
  <c r="H116" i="7"/>
  <c r="G116" i="7"/>
  <c r="I116" i="7"/>
  <c r="D116" i="7"/>
  <c r="E116" i="7"/>
  <c r="C116" i="7"/>
  <c r="O117" i="7"/>
  <c r="B116" i="7"/>
  <c r="K117" i="7" l="1"/>
  <c r="M117" i="7"/>
  <c r="J117" i="7"/>
  <c r="N117" i="7"/>
  <c r="L117" i="7"/>
  <c r="F117" i="7"/>
  <c r="H117" i="7"/>
  <c r="G117" i="7"/>
  <c r="I117" i="7"/>
  <c r="D117" i="7"/>
  <c r="E117" i="7"/>
  <c r="C117" i="7"/>
  <c r="O118" i="7"/>
  <c r="B117" i="7"/>
  <c r="J118" i="7" l="1"/>
  <c r="L118" i="7"/>
  <c r="N118" i="7"/>
  <c r="M118" i="7"/>
  <c r="K118" i="7"/>
  <c r="F118" i="7"/>
  <c r="H118" i="7"/>
  <c r="G118" i="7"/>
  <c r="I118" i="7"/>
  <c r="D118" i="7"/>
  <c r="E118" i="7"/>
  <c r="C118" i="7"/>
  <c r="O119" i="7"/>
  <c r="B118" i="7"/>
  <c r="K119" i="7" l="1"/>
  <c r="M119" i="7"/>
  <c r="L119" i="7"/>
  <c r="J119" i="7"/>
  <c r="N119" i="7"/>
  <c r="F119" i="7"/>
  <c r="H119" i="7"/>
  <c r="G119" i="7"/>
  <c r="I119" i="7"/>
  <c r="D119" i="7"/>
  <c r="E119" i="7"/>
  <c r="C119" i="7"/>
  <c r="O120" i="7"/>
  <c r="B119" i="7"/>
  <c r="J120" i="7" l="1"/>
  <c r="L120" i="7"/>
  <c r="N120" i="7"/>
  <c r="K120" i="7"/>
  <c r="M120" i="7"/>
  <c r="F120" i="7"/>
  <c r="H120" i="7"/>
  <c r="G120" i="7"/>
  <c r="I120" i="7"/>
  <c r="D120" i="7"/>
  <c r="E120" i="7"/>
  <c r="C120" i="7"/>
  <c r="O121" i="7"/>
  <c r="B120" i="7"/>
  <c r="K121" i="7" l="1"/>
  <c r="M121" i="7"/>
  <c r="J121" i="7"/>
  <c r="N121" i="7"/>
  <c r="L121" i="7"/>
  <c r="F121" i="7"/>
  <c r="H121" i="7"/>
  <c r="G121" i="7"/>
  <c r="I121" i="7"/>
  <c r="D121" i="7"/>
  <c r="E121" i="7"/>
  <c r="C121" i="7"/>
  <c r="O122" i="7"/>
  <c r="B121" i="7"/>
  <c r="J122" i="7" l="1"/>
  <c r="L122" i="7"/>
  <c r="N122" i="7"/>
  <c r="M122" i="7"/>
  <c r="K122" i="7"/>
  <c r="F122" i="7"/>
  <c r="H122" i="7"/>
  <c r="G122" i="7"/>
  <c r="I122" i="7"/>
  <c r="D122" i="7"/>
  <c r="E122" i="7"/>
  <c r="C122" i="7"/>
  <c r="O123" i="7"/>
  <c r="B122" i="7"/>
  <c r="K123" i="7" l="1"/>
  <c r="M123" i="7"/>
  <c r="L123" i="7"/>
  <c r="J123" i="7"/>
  <c r="N123" i="7"/>
  <c r="F123" i="7"/>
  <c r="H123" i="7"/>
  <c r="G123" i="7"/>
  <c r="I123" i="7"/>
  <c r="D123" i="7"/>
  <c r="E123" i="7"/>
  <c r="C123" i="7"/>
  <c r="O124" i="7"/>
  <c r="B123" i="7"/>
  <c r="J124" i="7" l="1"/>
  <c r="L124" i="7"/>
  <c r="N124" i="7"/>
  <c r="K124" i="7"/>
  <c r="M124" i="7"/>
  <c r="F124" i="7"/>
  <c r="H124" i="7"/>
  <c r="G124" i="7"/>
  <c r="I124" i="7"/>
  <c r="D124" i="7"/>
  <c r="E124" i="7"/>
  <c r="C124" i="7"/>
  <c r="O125" i="7"/>
  <c r="B124" i="7"/>
  <c r="K125" i="7" l="1"/>
  <c r="M125" i="7"/>
  <c r="J125" i="7"/>
  <c r="N125" i="7"/>
  <c r="L125" i="7"/>
  <c r="F125" i="7"/>
  <c r="H125" i="7"/>
  <c r="G125" i="7"/>
  <c r="I125" i="7"/>
  <c r="D125" i="7"/>
  <c r="E125" i="7"/>
  <c r="C125" i="7"/>
  <c r="O126" i="7"/>
  <c r="B125" i="7"/>
  <c r="J126" i="7" l="1"/>
  <c r="L126" i="7"/>
  <c r="N126" i="7"/>
  <c r="M126" i="7"/>
  <c r="K126" i="7"/>
  <c r="F126" i="7"/>
  <c r="H126" i="7"/>
  <c r="G126" i="7"/>
  <c r="I126" i="7"/>
  <c r="D126" i="7"/>
  <c r="E126" i="7"/>
  <c r="C126" i="7"/>
  <c r="O127" i="7"/>
  <c r="B126" i="7"/>
  <c r="K127" i="7" l="1"/>
  <c r="M127" i="7"/>
  <c r="L127" i="7"/>
  <c r="J127" i="7"/>
  <c r="N127" i="7"/>
  <c r="F127" i="7"/>
  <c r="H127" i="7"/>
  <c r="G127" i="7"/>
  <c r="I127" i="7"/>
  <c r="D127" i="7"/>
  <c r="E127" i="7"/>
  <c r="C127" i="7"/>
  <c r="O128" i="7"/>
  <c r="B127" i="7"/>
  <c r="J128" i="7" l="1"/>
  <c r="L128" i="7"/>
  <c r="N128" i="7"/>
  <c r="K128" i="7"/>
  <c r="M128" i="7"/>
  <c r="F128" i="7"/>
  <c r="H128" i="7"/>
  <c r="G128" i="7"/>
  <c r="I128" i="7"/>
  <c r="D128" i="7"/>
  <c r="E128" i="7"/>
  <c r="C128" i="7"/>
  <c r="O129" i="7"/>
  <c r="B128" i="7"/>
  <c r="K129" i="7" l="1"/>
  <c r="J129" i="7"/>
  <c r="M129" i="7"/>
  <c r="L129" i="7"/>
  <c r="N129" i="7"/>
  <c r="F129" i="7"/>
  <c r="H129" i="7"/>
  <c r="G129" i="7"/>
  <c r="I129" i="7"/>
  <c r="D129" i="7"/>
  <c r="E129" i="7"/>
  <c r="C129" i="7"/>
  <c r="O130" i="7"/>
  <c r="B129" i="7"/>
  <c r="J130" i="7" l="1"/>
  <c r="L130" i="7"/>
  <c r="N130" i="7"/>
  <c r="K130" i="7"/>
  <c r="M130" i="7"/>
  <c r="F130" i="7"/>
  <c r="H130" i="7"/>
  <c r="G130" i="7"/>
  <c r="I130" i="7"/>
  <c r="D130" i="7"/>
  <c r="E130" i="7"/>
  <c r="C130" i="7"/>
  <c r="O131" i="7"/>
  <c r="B130" i="7"/>
  <c r="K131" i="7" l="1"/>
  <c r="M131" i="7"/>
  <c r="J131" i="7"/>
  <c r="L131" i="7"/>
  <c r="N131" i="7"/>
  <c r="F131" i="7"/>
  <c r="H131" i="7"/>
  <c r="G131" i="7"/>
  <c r="I131" i="7"/>
  <c r="D131" i="7"/>
  <c r="E131" i="7"/>
  <c r="C131" i="7"/>
  <c r="O132" i="7"/>
  <c r="B131" i="7"/>
  <c r="J132" i="7" l="1"/>
  <c r="L132" i="7"/>
  <c r="N132" i="7"/>
  <c r="K132" i="7"/>
  <c r="M132" i="7"/>
  <c r="F132" i="7"/>
  <c r="H132" i="7"/>
  <c r="G132" i="7"/>
  <c r="I132" i="7"/>
  <c r="D132" i="7"/>
  <c r="E132" i="7"/>
  <c r="C132" i="7"/>
  <c r="O133" i="7"/>
  <c r="B132" i="7"/>
  <c r="K133" i="7" l="1"/>
  <c r="M133" i="7"/>
  <c r="J133" i="7"/>
  <c r="L133" i="7"/>
  <c r="N133" i="7"/>
  <c r="F133" i="7"/>
  <c r="H133" i="7"/>
  <c r="G133" i="7"/>
  <c r="I133" i="7"/>
  <c r="D133" i="7"/>
  <c r="E133" i="7"/>
  <c r="C133" i="7"/>
  <c r="O134" i="7"/>
  <c r="B133" i="7"/>
  <c r="J134" i="7" l="1"/>
  <c r="L134" i="7"/>
  <c r="N134" i="7"/>
  <c r="K134" i="7"/>
  <c r="M134" i="7"/>
  <c r="F134" i="7"/>
  <c r="H134" i="7"/>
  <c r="G134" i="7"/>
  <c r="I134" i="7"/>
  <c r="D134" i="7"/>
  <c r="E134" i="7"/>
  <c r="C134" i="7"/>
  <c r="O135" i="7"/>
  <c r="B134" i="7"/>
  <c r="K135" i="7" l="1"/>
  <c r="M135" i="7"/>
  <c r="J135" i="7"/>
  <c r="L135" i="7"/>
  <c r="N135" i="7"/>
  <c r="F135" i="7"/>
  <c r="H135" i="7"/>
  <c r="G135" i="7"/>
  <c r="I135" i="7"/>
  <c r="D135" i="7"/>
  <c r="E135" i="7"/>
  <c r="C135" i="7"/>
  <c r="O136" i="7"/>
  <c r="B135" i="7"/>
  <c r="J136" i="7" l="1"/>
  <c r="L136" i="7"/>
  <c r="N136" i="7"/>
  <c r="K136" i="7"/>
  <c r="M136" i="7"/>
  <c r="F136" i="7"/>
  <c r="H136" i="7"/>
  <c r="G136" i="7"/>
  <c r="I136" i="7"/>
  <c r="D136" i="7"/>
  <c r="E136" i="7"/>
  <c r="C136" i="7"/>
  <c r="O137" i="7"/>
  <c r="B136" i="7"/>
  <c r="K137" i="7" l="1"/>
  <c r="M137" i="7"/>
  <c r="J137" i="7"/>
  <c r="L137" i="7"/>
  <c r="N137" i="7"/>
  <c r="F137" i="7"/>
  <c r="H137" i="7"/>
  <c r="G137" i="7"/>
  <c r="I137" i="7"/>
  <c r="D137" i="7"/>
  <c r="E137" i="7"/>
  <c r="C137" i="7"/>
  <c r="O138" i="7"/>
  <c r="B137" i="7"/>
  <c r="J138" i="7" l="1"/>
  <c r="L138" i="7"/>
  <c r="K138" i="7"/>
  <c r="M138" i="7"/>
  <c r="N138" i="7"/>
  <c r="F138" i="7"/>
  <c r="H138" i="7"/>
  <c r="G138" i="7"/>
  <c r="I138" i="7"/>
  <c r="D138" i="7"/>
  <c r="E138" i="7"/>
  <c r="C138" i="7"/>
  <c r="O139" i="7"/>
  <c r="B138" i="7"/>
  <c r="J139" i="7" l="1"/>
  <c r="L139" i="7"/>
  <c r="N139" i="7"/>
  <c r="K139" i="7"/>
  <c r="M139" i="7"/>
  <c r="F139" i="7"/>
  <c r="H139" i="7"/>
  <c r="G139" i="7"/>
  <c r="I139" i="7"/>
  <c r="D139" i="7"/>
  <c r="E139" i="7"/>
  <c r="C139" i="7"/>
  <c r="O140" i="7"/>
  <c r="B139" i="7"/>
  <c r="K140" i="7" l="1"/>
  <c r="M140" i="7"/>
  <c r="J140" i="7"/>
  <c r="N140" i="7"/>
  <c r="L140" i="7"/>
  <c r="F140" i="7"/>
  <c r="H140" i="7"/>
  <c r="G140" i="7"/>
  <c r="I140" i="7"/>
  <c r="D140" i="7"/>
  <c r="E140" i="7"/>
  <c r="C140" i="7"/>
  <c r="O141" i="7"/>
  <c r="B140" i="7"/>
  <c r="J141" i="7" l="1"/>
  <c r="L141" i="7"/>
  <c r="N141" i="7"/>
  <c r="M141" i="7"/>
  <c r="K141" i="7"/>
  <c r="F141" i="7"/>
  <c r="H141" i="7"/>
  <c r="G141" i="7"/>
  <c r="I141" i="7"/>
  <c r="D141" i="7"/>
  <c r="E141" i="7"/>
  <c r="C141" i="7"/>
  <c r="O142" i="7"/>
  <c r="B141" i="7"/>
  <c r="K142" i="7" l="1"/>
  <c r="M142" i="7"/>
  <c r="L142" i="7"/>
  <c r="J142" i="7"/>
  <c r="N142" i="7"/>
  <c r="F142" i="7"/>
  <c r="H142" i="7"/>
  <c r="G142" i="7"/>
  <c r="I142" i="7"/>
  <c r="D142" i="7"/>
  <c r="E142" i="7"/>
  <c r="C142" i="7"/>
  <c r="O143" i="7"/>
  <c r="B142" i="7"/>
  <c r="J143" i="7" l="1"/>
  <c r="L143" i="7"/>
  <c r="N143" i="7"/>
  <c r="K143" i="7"/>
  <c r="M143" i="7"/>
  <c r="F143" i="7"/>
  <c r="H143" i="7"/>
  <c r="G143" i="7"/>
  <c r="I143" i="7"/>
  <c r="D143" i="7"/>
  <c r="E143" i="7"/>
  <c r="C143" i="7"/>
  <c r="O144" i="7"/>
  <c r="B143" i="7"/>
  <c r="K144" i="7" l="1"/>
  <c r="M144" i="7"/>
  <c r="J144" i="7"/>
  <c r="N144" i="7"/>
  <c r="L144" i="7"/>
  <c r="F144" i="7"/>
  <c r="H144" i="7"/>
  <c r="G144" i="7"/>
  <c r="I144" i="7"/>
  <c r="D144" i="7"/>
  <c r="E144" i="7"/>
  <c r="C144" i="7"/>
  <c r="O145" i="7"/>
  <c r="B144" i="7"/>
  <c r="J145" i="7" l="1"/>
  <c r="L145" i="7"/>
  <c r="N145" i="7"/>
  <c r="M145" i="7"/>
  <c r="K145" i="7"/>
  <c r="F145" i="7"/>
  <c r="H145" i="7"/>
  <c r="G145" i="7"/>
  <c r="I145" i="7"/>
  <c r="D145" i="7"/>
  <c r="E145" i="7"/>
  <c r="C145" i="7"/>
  <c r="O146" i="7"/>
  <c r="B145" i="7"/>
  <c r="K146" i="7" l="1"/>
  <c r="M146" i="7"/>
  <c r="L146" i="7"/>
  <c r="J146" i="7"/>
  <c r="N146" i="7"/>
  <c r="F146" i="7"/>
  <c r="H146" i="7"/>
  <c r="G146" i="7"/>
  <c r="I146" i="7"/>
  <c r="D146" i="7"/>
  <c r="E146" i="7"/>
  <c r="C146" i="7"/>
  <c r="O147" i="7"/>
  <c r="B146" i="7"/>
  <c r="J147" i="7" l="1"/>
  <c r="L147" i="7"/>
  <c r="N147" i="7"/>
  <c r="K147" i="7"/>
  <c r="M147" i="7"/>
  <c r="F147" i="7"/>
  <c r="H147" i="7"/>
  <c r="G147" i="7"/>
  <c r="I147" i="7"/>
  <c r="D147" i="7"/>
  <c r="E147" i="7"/>
  <c r="C147" i="7"/>
  <c r="O148" i="7"/>
  <c r="B147" i="7"/>
  <c r="K148" i="7" l="1"/>
  <c r="M148" i="7"/>
  <c r="J148" i="7"/>
  <c r="N148" i="7"/>
  <c r="L148" i="7"/>
  <c r="F148" i="7"/>
  <c r="H148" i="7"/>
  <c r="G148" i="7"/>
  <c r="I148" i="7"/>
  <c r="D148" i="7"/>
  <c r="E148" i="7"/>
  <c r="C148" i="7"/>
  <c r="O149" i="7"/>
  <c r="B148" i="7"/>
  <c r="J149" i="7" l="1"/>
  <c r="L149" i="7"/>
  <c r="N149" i="7"/>
  <c r="M149" i="7"/>
  <c r="K149" i="7"/>
  <c r="F149" i="7"/>
  <c r="H149" i="7"/>
  <c r="G149" i="7"/>
  <c r="I149" i="7"/>
  <c r="D149" i="7"/>
  <c r="E149" i="7"/>
  <c r="C149" i="7"/>
  <c r="O150" i="7"/>
  <c r="B149" i="7"/>
  <c r="K150" i="7" l="1"/>
  <c r="M150" i="7"/>
  <c r="L150" i="7"/>
  <c r="J150" i="7"/>
  <c r="N150" i="7"/>
  <c r="F150" i="7"/>
  <c r="H150" i="7"/>
  <c r="G150" i="7"/>
  <c r="I150" i="7"/>
  <c r="D150" i="7"/>
  <c r="E150" i="7"/>
  <c r="C150" i="7"/>
  <c r="O151" i="7"/>
  <c r="B150" i="7"/>
  <c r="J151" i="7" l="1"/>
  <c r="L151" i="7"/>
  <c r="N151" i="7"/>
  <c r="K151" i="7"/>
  <c r="M151" i="7"/>
  <c r="F151" i="7"/>
  <c r="H151" i="7"/>
  <c r="G151" i="7"/>
  <c r="I151" i="7"/>
  <c r="D151" i="7"/>
  <c r="E151" i="7"/>
  <c r="C151" i="7"/>
  <c r="O152" i="7"/>
  <c r="B151" i="7"/>
  <c r="K152" i="7" l="1"/>
  <c r="M152" i="7"/>
  <c r="J152" i="7"/>
  <c r="N152" i="7"/>
  <c r="L152" i="7"/>
  <c r="F152" i="7"/>
  <c r="H152" i="7"/>
  <c r="G152" i="7"/>
  <c r="I152" i="7"/>
  <c r="D152" i="7"/>
  <c r="E152" i="7"/>
  <c r="C152" i="7"/>
  <c r="O153" i="7"/>
  <c r="B152" i="7"/>
  <c r="J153" i="7" l="1"/>
  <c r="L153" i="7"/>
  <c r="N153" i="7"/>
  <c r="M153" i="7"/>
  <c r="K153" i="7"/>
  <c r="F153" i="7"/>
  <c r="H153" i="7"/>
  <c r="G153" i="7"/>
  <c r="I153" i="7"/>
  <c r="D153" i="7"/>
  <c r="E153" i="7"/>
  <c r="C153" i="7"/>
  <c r="O154" i="7"/>
  <c r="B153" i="7"/>
  <c r="K154" i="7" l="1"/>
  <c r="M154" i="7"/>
  <c r="L154" i="7"/>
  <c r="J154" i="7"/>
  <c r="N154" i="7"/>
  <c r="F154" i="7"/>
  <c r="H154" i="7"/>
  <c r="G154" i="7"/>
  <c r="I154" i="7"/>
  <c r="D154" i="7"/>
  <c r="E154" i="7"/>
  <c r="C154" i="7"/>
  <c r="O155" i="7"/>
  <c r="B154" i="7"/>
  <c r="J155" i="7" l="1"/>
  <c r="L155" i="7"/>
  <c r="N155" i="7"/>
  <c r="K155" i="7"/>
  <c r="M155" i="7"/>
  <c r="F155" i="7"/>
  <c r="H155" i="7"/>
  <c r="G155" i="7"/>
  <c r="I155" i="7"/>
  <c r="D155" i="7"/>
  <c r="E155" i="7"/>
  <c r="C155" i="7"/>
  <c r="O156" i="7"/>
  <c r="B155" i="7"/>
  <c r="K156" i="7" l="1"/>
  <c r="M156" i="7"/>
  <c r="J156" i="7"/>
  <c r="N156" i="7"/>
  <c r="L156" i="7"/>
  <c r="F156" i="7"/>
  <c r="H156" i="7"/>
  <c r="G156" i="7"/>
  <c r="I156" i="7"/>
  <c r="D156" i="7"/>
  <c r="E156" i="7"/>
  <c r="C156" i="7"/>
  <c r="O157" i="7"/>
  <c r="B156" i="7"/>
  <c r="J157" i="7" l="1"/>
  <c r="L157" i="7"/>
  <c r="N157" i="7"/>
  <c r="M157" i="7"/>
  <c r="K157" i="7"/>
  <c r="F157" i="7"/>
  <c r="H157" i="7"/>
  <c r="G157" i="7"/>
  <c r="I157" i="7"/>
  <c r="D157" i="7"/>
  <c r="E157" i="7"/>
  <c r="C157" i="7"/>
  <c r="O158" i="7"/>
  <c r="B157" i="7"/>
  <c r="K158" i="7" l="1"/>
  <c r="M158" i="7"/>
  <c r="L158" i="7"/>
  <c r="J158" i="7"/>
  <c r="N158" i="7"/>
  <c r="F158" i="7"/>
  <c r="H158" i="7"/>
  <c r="G158" i="7"/>
  <c r="I158" i="7"/>
  <c r="D158" i="7"/>
  <c r="E158" i="7"/>
  <c r="C158" i="7"/>
  <c r="O159" i="7"/>
  <c r="B158" i="7"/>
  <c r="J159" i="7" l="1"/>
  <c r="L159" i="7"/>
  <c r="N159" i="7"/>
  <c r="K159" i="7"/>
  <c r="M159" i="7"/>
  <c r="F159" i="7"/>
  <c r="H159" i="7"/>
  <c r="G159" i="7"/>
  <c r="I159" i="7"/>
  <c r="D159" i="7"/>
  <c r="E159" i="7"/>
  <c r="C159" i="7"/>
  <c r="O160" i="7"/>
  <c r="B159" i="7"/>
  <c r="K160" i="7" l="1"/>
  <c r="M160" i="7"/>
  <c r="J160" i="7"/>
  <c r="N160" i="7"/>
  <c r="L160" i="7"/>
  <c r="F160" i="7"/>
  <c r="H160" i="7"/>
  <c r="G160" i="7"/>
  <c r="I160" i="7"/>
  <c r="D160" i="7"/>
  <c r="E160" i="7"/>
  <c r="C160" i="7"/>
  <c r="O161" i="7"/>
  <c r="B160" i="7"/>
  <c r="J161" i="7" l="1"/>
  <c r="L161" i="7"/>
  <c r="N161" i="7"/>
  <c r="M161" i="7"/>
  <c r="K161" i="7"/>
  <c r="F161" i="7"/>
  <c r="H161" i="7"/>
  <c r="G161" i="7"/>
  <c r="I161" i="7"/>
  <c r="D161" i="7"/>
  <c r="E161" i="7"/>
  <c r="C161" i="7"/>
  <c r="O162" i="7"/>
  <c r="B161" i="7"/>
  <c r="K162" i="7" l="1"/>
  <c r="M162" i="7"/>
  <c r="L162" i="7"/>
  <c r="J162" i="7"/>
  <c r="N162" i="7"/>
  <c r="F162" i="7"/>
  <c r="H162" i="7"/>
  <c r="G162" i="7"/>
  <c r="I162" i="7"/>
  <c r="D162" i="7"/>
  <c r="E162" i="7"/>
  <c r="C162" i="7"/>
  <c r="O163" i="7"/>
  <c r="B162" i="7"/>
  <c r="J163" i="7" l="1"/>
  <c r="L163" i="7"/>
  <c r="N163" i="7"/>
  <c r="K163" i="7"/>
  <c r="M163" i="7"/>
  <c r="F163" i="7"/>
  <c r="H163" i="7"/>
  <c r="G163" i="7"/>
  <c r="I163" i="7"/>
  <c r="D163" i="7"/>
  <c r="E163" i="7"/>
  <c r="C163" i="7"/>
  <c r="O164" i="7"/>
  <c r="B163" i="7"/>
  <c r="K164" i="7" l="1"/>
  <c r="M164" i="7"/>
  <c r="J164" i="7"/>
  <c r="N164" i="7"/>
  <c r="L164" i="7"/>
  <c r="F164" i="7"/>
  <c r="H164" i="7"/>
  <c r="G164" i="7"/>
  <c r="I164" i="7"/>
  <c r="D164" i="7"/>
  <c r="E164" i="7"/>
  <c r="C164" i="7"/>
  <c r="O165" i="7"/>
  <c r="B164" i="7"/>
  <c r="J165" i="7" l="1"/>
  <c r="L165" i="7"/>
  <c r="N165" i="7"/>
  <c r="M165" i="7"/>
  <c r="K165" i="7"/>
  <c r="F165" i="7"/>
  <c r="H165" i="7"/>
  <c r="G165" i="7"/>
  <c r="I165" i="7"/>
  <c r="D165" i="7"/>
  <c r="E165" i="7"/>
  <c r="C165" i="7"/>
  <c r="O166" i="7"/>
  <c r="B165" i="7"/>
  <c r="K166" i="7" l="1"/>
  <c r="M166" i="7"/>
  <c r="L166" i="7"/>
  <c r="J166" i="7"/>
  <c r="N166" i="7"/>
  <c r="F166" i="7"/>
  <c r="H166" i="7"/>
  <c r="G166" i="7"/>
  <c r="I166" i="7"/>
  <c r="D166" i="7"/>
  <c r="E166" i="7"/>
  <c r="C166" i="7"/>
  <c r="O167" i="7"/>
  <c r="B166" i="7"/>
  <c r="J167" i="7" l="1"/>
  <c r="L167" i="7"/>
  <c r="N167" i="7"/>
  <c r="K167" i="7"/>
  <c r="M167" i="7"/>
  <c r="F167" i="7"/>
  <c r="H167" i="7"/>
  <c r="G167" i="7"/>
  <c r="I167" i="7"/>
  <c r="D167" i="7"/>
  <c r="E167" i="7"/>
  <c r="C167" i="7"/>
  <c r="O168" i="7"/>
  <c r="B167" i="7"/>
  <c r="K168" i="7" l="1"/>
  <c r="M168" i="7"/>
  <c r="J168" i="7"/>
  <c r="N168" i="7"/>
  <c r="L168" i="7"/>
  <c r="F168" i="7"/>
  <c r="H168" i="7"/>
  <c r="G168" i="7"/>
  <c r="I168" i="7"/>
  <c r="D168" i="7"/>
  <c r="E168" i="7"/>
  <c r="C168" i="7"/>
  <c r="O169" i="7"/>
  <c r="B168" i="7"/>
  <c r="J169" i="7" l="1"/>
  <c r="L169" i="7"/>
  <c r="N169" i="7"/>
  <c r="M169" i="7"/>
  <c r="K169" i="7"/>
  <c r="F169" i="7"/>
  <c r="H169" i="7"/>
  <c r="G169" i="7"/>
  <c r="I169" i="7"/>
  <c r="D169" i="7"/>
  <c r="E169" i="7"/>
  <c r="C169" i="7"/>
  <c r="O170" i="7"/>
  <c r="B169" i="7"/>
  <c r="K170" i="7" l="1"/>
  <c r="M170" i="7"/>
  <c r="L170" i="7"/>
  <c r="J170" i="7"/>
  <c r="N170" i="7"/>
  <c r="F170" i="7"/>
  <c r="H170" i="7"/>
  <c r="G170" i="7"/>
  <c r="I170" i="7"/>
  <c r="D170" i="7"/>
  <c r="E170" i="7"/>
  <c r="C170" i="7"/>
  <c r="O171" i="7"/>
  <c r="B170" i="7"/>
  <c r="J171" i="7" l="1"/>
  <c r="L171" i="7"/>
  <c r="N171" i="7"/>
  <c r="K171" i="7"/>
  <c r="M171" i="7"/>
  <c r="F171" i="7"/>
  <c r="H171" i="7"/>
  <c r="G171" i="7"/>
  <c r="I171" i="7"/>
  <c r="D171" i="7"/>
  <c r="E171" i="7"/>
  <c r="C171" i="7"/>
  <c r="O172" i="7"/>
  <c r="B171" i="7"/>
  <c r="K172" i="7" l="1"/>
  <c r="M172" i="7"/>
  <c r="J172" i="7"/>
  <c r="N172" i="7"/>
  <c r="L172" i="7"/>
  <c r="F172" i="7"/>
  <c r="H172" i="7"/>
  <c r="G172" i="7"/>
  <c r="I172" i="7"/>
  <c r="D172" i="7"/>
  <c r="E172" i="7"/>
  <c r="C172" i="7"/>
  <c r="O173" i="7"/>
  <c r="B172" i="7"/>
  <c r="J173" i="7" l="1"/>
  <c r="L173" i="7"/>
  <c r="N173" i="7"/>
  <c r="M173" i="7"/>
  <c r="K173" i="7"/>
  <c r="F173" i="7"/>
  <c r="H173" i="7"/>
  <c r="G173" i="7"/>
  <c r="I173" i="7"/>
  <c r="D173" i="7"/>
  <c r="E173" i="7"/>
  <c r="C173" i="7"/>
  <c r="O174" i="7"/>
  <c r="B173" i="7"/>
  <c r="K174" i="7" l="1"/>
  <c r="M174" i="7"/>
  <c r="L174" i="7"/>
  <c r="J174" i="7"/>
  <c r="N174" i="7"/>
  <c r="F174" i="7"/>
  <c r="H174" i="7"/>
  <c r="G174" i="7"/>
  <c r="I174" i="7"/>
  <c r="D174" i="7"/>
  <c r="E174" i="7"/>
  <c r="C174" i="7"/>
  <c r="O175" i="7"/>
  <c r="B174" i="7"/>
  <c r="J175" i="7" l="1"/>
  <c r="L175" i="7"/>
  <c r="N175" i="7"/>
  <c r="K175" i="7"/>
  <c r="M175" i="7"/>
  <c r="F175" i="7"/>
  <c r="H175" i="7"/>
  <c r="G175" i="7"/>
  <c r="I175" i="7"/>
  <c r="D175" i="7"/>
  <c r="E175" i="7"/>
  <c r="C175" i="7"/>
  <c r="O176" i="7"/>
  <c r="B175" i="7"/>
  <c r="K176" i="7" l="1"/>
  <c r="M176" i="7"/>
  <c r="J176" i="7"/>
  <c r="N176" i="7"/>
  <c r="L176" i="7"/>
  <c r="F176" i="7"/>
  <c r="H176" i="7"/>
  <c r="G176" i="7"/>
  <c r="I176" i="7"/>
  <c r="D176" i="7"/>
  <c r="E176" i="7"/>
  <c r="C176" i="7"/>
  <c r="O177" i="7"/>
  <c r="B176" i="7"/>
  <c r="J177" i="7" l="1"/>
  <c r="L177" i="7"/>
  <c r="N177" i="7"/>
  <c r="M177" i="7"/>
  <c r="K177" i="7"/>
  <c r="F177" i="7"/>
  <c r="H177" i="7"/>
  <c r="G177" i="7"/>
  <c r="I177" i="7"/>
  <c r="D177" i="7"/>
  <c r="E177" i="7"/>
  <c r="C177" i="7"/>
  <c r="O178" i="7"/>
  <c r="B177" i="7"/>
  <c r="K178" i="7" l="1"/>
  <c r="M178" i="7"/>
  <c r="L178" i="7"/>
  <c r="J178" i="7"/>
  <c r="N178" i="7"/>
  <c r="F178" i="7"/>
  <c r="H178" i="7"/>
  <c r="G178" i="7"/>
  <c r="I178" i="7"/>
  <c r="D178" i="7"/>
  <c r="E178" i="7"/>
  <c r="C178" i="7"/>
  <c r="O179" i="7"/>
  <c r="B178" i="7"/>
  <c r="J179" i="7" l="1"/>
  <c r="L179" i="7"/>
  <c r="N179" i="7"/>
  <c r="K179" i="7"/>
  <c r="M179" i="7"/>
  <c r="F179" i="7"/>
  <c r="H179" i="7"/>
  <c r="G179" i="7"/>
  <c r="I179" i="7"/>
  <c r="D179" i="7"/>
  <c r="E179" i="7"/>
  <c r="C179" i="7"/>
  <c r="O180" i="7"/>
  <c r="B179" i="7"/>
  <c r="K180" i="7" l="1"/>
  <c r="M180" i="7"/>
  <c r="J180" i="7"/>
  <c r="N180" i="7"/>
  <c r="L180" i="7"/>
  <c r="F180" i="7"/>
  <c r="H180" i="7"/>
  <c r="G180" i="7"/>
  <c r="I180" i="7"/>
  <c r="D180" i="7"/>
  <c r="E180" i="7"/>
  <c r="C180" i="7"/>
  <c r="O181" i="7"/>
  <c r="B180" i="7"/>
  <c r="J181" i="7" l="1"/>
  <c r="L181" i="7"/>
  <c r="N181" i="7"/>
  <c r="M181" i="7"/>
  <c r="K181" i="7"/>
  <c r="F181" i="7"/>
  <c r="H181" i="7"/>
  <c r="G181" i="7"/>
  <c r="I181" i="7"/>
  <c r="D181" i="7"/>
  <c r="E181" i="7"/>
  <c r="C181" i="7"/>
  <c r="O182" i="7"/>
  <c r="B181" i="7"/>
  <c r="K182" i="7" l="1"/>
  <c r="M182" i="7"/>
  <c r="L182" i="7"/>
  <c r="J182" i="7"/>
  <c r="N182" i="7"/>
  <c r="F182" i="7"/>
  <c r="H182" i="7"/>
  <c r="G182" i="7"/>
  <c r="I182" i="7"/>
  <c r="D182" i="7"/>
  <c r="E182" i="7"/>
  <c r="C182" i="7"/>
  <c r="O183" i="7"/>
  <c r="B182" i="7"/>
  <c r="J183" i="7" l="1"/>
  <c r="L183" i="7"/>
  <c r="N183" i="7"/>
  <c r="K183" i="7"/>
  <c r="M183" i="7"/>
  <c r="F183" i="7"/>
  <c r="H183" i="7"/>
  <c r="G183" i="7"/>
  <c r="I183" i="7"/>
  <c r="D183" i="7"/>
  <c r="E183" i="7"/>
  <c r="C183" i="7"/>
  <c r="O184" i="7"/>
  <c r="B183" i="7"/>
  <c r="K184" i="7" l="1"/>
  <c r="M184" i="7"/>
  <c r="J184" i="7"/>
  <c r="N184" i="7"/>
  <c r="L184" i="7"/>
  <c r="F184" i="7"/>
  <c r="H184" i="7"/>
  <c r="G184" i="7"/>
  <c r="I184" i="7"/>
  <c r="D184" i="7"/>
  <c r="E184" i="7"/>
  <c r="C184" i="7"/>
  <c r="O185" i="7"/>
  <c r="B184" i="7"/>
  <c r="J185" i="7" l="1"/>
  <c r="L185" i="7"/>
  <c r="N185" i="7"/>
  <c r="M185" i="7"/>
  <c r="K185" i="7"/>
  <c r="F185" i="7"/>
  <c r="H185" i="7"/>
  <c r="G185" i="7"/>
  <c r="I185" i="7"/>
  <c r="D185" i="7"/>
  <c r="E185" i="7"/>
  <c r="C185" i="7"/>
  <c r="O186" i="7"/>
  <c r="B185" i="7"/>
  <c r="K186" i="7" l="1"/>
  <c r="M186" i="7"/>
  <c r="L186" i="7"/>
  <c r="J186" i="7"/>
  <c r="N186" i="7"/>
  <c r="F186" i="7"/>
  <c r="H186" i="7"/>
  <c r="G186" i="7"/>
  <c r="I186" i="7"/>
  <c r="D186" i="7"/>
  <c r="E186" i="7"/>
  <c r="C186" i="7"/>
  <c r="O187" i="7"/>
  <c r="B186" i="7"/>
  <c r="J187" i="7" l="1"/>
  <c r="L187" i="7"/>
  <c r="N187" i="7"/>
  <c r="K187" i="7"/>
  <c r="M187" i="7"/>
  <c r="F187" i="7"/>
  <c r="H187" i="7"/>
  <c r="G187" i="7"/>
  <c r="I187" i="7"/>
  <c r="D187" i="7"/>
  <c r="E187" i="7"/>
  <c r="C187" i="7"/>
  <c r="O188" i="7"/>
  <c r="B187" i="7"/>
  <c r="K188" i="7" l="1"/>
  <c r="M188" i="7"/>
  <c r="J188" i="7"/>
  <c r="N188" i="7"/>
  <c r="L188" i="7"/>
  <c r="F188" i="7"/>
  <c r="H188" i="7"/>
  <c r="G188" i="7"/>
  <c r="I188" i="7"/>
  <c r="D188" i="7"/>
  <c r="E188" i="7"/>
  <c r="C188" i="7"/>
  <c r="O189" i="7"/>
  <c r="B188" i="7"/>
  <c r="K189" i="7" l="1"/>
  <c r="M189" i="7"/>
  <c r="J189" i="7"/>
  <c r="L189" i="7"/>
  <c r="N189" i="7"/>
  <c r="F189" i="7"/>
  <c r="H189" i="7"/>
  <c r="G189" i="7"/>
  <c r="I189" i="7"/>
  <c r="D189" i="7"/>
  <c r="E189" i="7"/>
  <c r="C189" i="7"/>
  <c r="O190" i="7"/>
  <c r="B189" i="7"/>
  <c r="J190" i="7" l="1"/>
  <c r="L190" i="7"/>
  <c r="N190" i="7"/>
  <c r="K190" i="7"/>
  <c r="M190" i="7"/>
  <c r="F190" i="7"/>
  <c r="H190" i="7"/>
  <c r="G190" i="7"/>
  <c r="I190" i="7"/>
  <c r="D190" i="7"/>
  <c r="E190" i="7"/>
  <c r="C190" i="7"/>
  <c r="O191" i="7"/>
  <c r="B190" i="7"/>
  <c r="K191" i="7" l="1"/>
  <c r="M191" i="7"/>
  <c r="J191" i="7"/>
  <c r="L191" i="7"/>
  <c r="N191" i="7"/>
  <c r="F191" i="7"/>
  <c r="H191" i="7"/>
  <c r="G191" i="7"/>
  <c r="I191" i="7"/>
  <c r="D191" i="7"/>
  <c r="E191" i="7"/>
  <c r="C191" i="7"/>
  <c r="O192" i="7"/>
  <c r="B191" i="7"/>
  <c r="J192" i="7" l="1"/>
  <c r="L192" i="7"/>
  <c r="N192" i="7"/>
  <c r="K192" i="7"/>
  <c r="M192" i="7"/>
  <c r="F192" i="7"/>
  <c r="H192" i="7"/>
  <c r="G192" i="7"/>
  <c r="I192" i="7"/>
  <c r="D192" i="7"/>
  <c r="E192" i="7"/>
  <c r="C192" i="7"/>
  <c r="O193" i="7"/>
  <c r="B192" i="7"/>
  <c r="K193" i="7" l="1"/>
  <c r="M193" i="7"/>
  <c r="J193" i="7"/>
  <c r="L193" i="7"/>
  <c r="N193" i="7"/>
  <c r="F193" i="7"/>
  <c r="H193" i="7"/>
  <c r="G193" i="7"/>
  <c r="I193" i="7"/>
  <c r="D193" i="7"/>
  <c r="E193" i="7"/>
  <c r="C193" i="7"/>
  <c r="O194" i="7"/>
  <c r="B193" i="7"/>
  <c r="J194" i="7" l="1"/>
  <c r="L194" i="7"/>
  <c r="N194" i="7"/>
  <c r="K194" i="7"/>
  <c r="M194" i="7"/>
  <c r="F194" i="7"/>
  <c r="H194" i="7"/>
  <c r="G194" i="7"/>
  <c r="I194" i="7"/>
  <c r="D194" i="7"/>
  <c r="E194" i="7"/>
  <c r="C194" i="7"/>
  <c r="O195" i="7"/>
  <c r="B194" i="7"/>
  <c r="K195" i="7" l="1"/>
  <c r="M195" i="7"/>
  <c r="J195" i="7"/>
  <c r="L195" i="7"/>
  <c r="N195" i="7"/>
  <c r="F195" i="7"/>
  <c r="H195" i="7"/>
  <c r="G195" i="7"/>
  <c r="I195" i="7"/>
  <c r="D195" i="7"/>
  <c r="E195" i="7"/>
  <c r="C195" i="7"/>
  <c r="O196" i="7"/>
  <c r="B195" i="7"/>
  <c r="J196" i="7" l="1"/>
  <c r="L196" i="7"/>
  <c r="N196" i="7"/>
  <c r="K196" i="7"/>
  <c r="M196" i="7"/>
  <c r="F196" i="7"/>
  <c r="H196" i="7"/>
  <c r="G196" i="7"/>
  <c r="I196" i="7"/>
  <c r="D196" i="7"/>
  <c r="E196" i="7"/>
  <c r="C196" i="7"/>
  <c r="O197" i="7"/>
  <c r="B196" i="7"/>
  <c r="K197" i="7" l="1"/>
  <c r="M197" i="7"/>
  <c r="J197" i="7"/>
  <c r="L197" i="7"/>
  <c r="N197" i="7"/>
  <c r="F197" i="7"/>
  <c r="H197" i="7"/>
  <c r="G197" i="7"/>
  <c r="I197" i="7"/>
  <c r="D197" i="7"/>
  <c r="E197" i="7"/>
  <c r="C197" i="7"/>
  <c r="O198" i="7"/>
  <c r="B197" i="7"/>
  <c r="J198" i="7" l="1"/>
  <c r="L198" i="7"/>
  <c r="N198" i="7"/>
  <c r="K198" i="7"/>
  <c r="M198" i="7"/>
  <c r="F198" i="7"/>
  <c r="H198" i="7"/>
  <c r="G198" i="7"/>
  <c r="I198" i="7"/>
  <c r="D198" i="7"/>
  <c r="E198" i="7"/>
  <c r="C198" i="7"/>
  <c r="O199" i="7"/>
  <c r="B198" i="7"/>
  <c r="K199" i="7" l="1"/>
  <c r="M199" i="7"/>
  <c r="J199" i="7"/>
  <c r="L199" i="7"/>
  <c r="N199" i="7"/>
  <c r="F199" i="7"/>
  <c r="H199" i="7"/>
  <c r="G199" i="7"/>
  <c r="I199" i="7"/>
  <c r="D199" i="7"/>
  <c r="E199" i="7"/>
  <c r="C199" i="7"/>
  <c r="O200" i="7"/>
  <c r="B199" i="7"/>
  <c r="J200" i="7" l="1"/>
  <c r="L200" i="7"/>
  <c r="N200" i="7"/>
  <c r="K200" i="7"/>
  <c r="M200" i="7"/>
  <c r="F200" i="7"/>
  <c r="H200" i="7"/>
  <c r="G200" i="7"/>
  <c r="I200" i="7"/>
  <c r="D200" i="7"/>
  <c r="E200" i="7"/>
  <c r="C200" i="7"/>
  <c r="O201" i="7"/>
  <c r="B200" i="7"/>
  <c r="K201" i="7" l="1"/>
  <c r="M201" i="7"/>
  <c r="J201" i="7"/>
  <c r="L201" i="7"/>
  <c r="N201" i="7"/>
  <c r="F201" i="7"/>
  <c r="H201" i="7"/>
  <c r="G201" i="7"/>
  <c r="I201" i="7"/>
  <c r="D201" i="7"/>
  <c r="E201" i="7"/>
  <c r="C201" i="7"/>
  <c r="O202" i="7"/>
  <c r="B201" i="7"/>
  <c r="J202" i="7" l="1"/>
  <c r="L202" i="7"/>
  <c r="N202" i="7"/>
  <c r="K202" i="7"/>
  <c r="M202" i="7"/>
  <c r="F202" i="7"/>
  <c r="H202" i="7"/>
  <c r="G202" i="7"/>
  <c r="I202" i="7"/>
  <c r="D202" i="7"/>
  <c r="E202" i="7"/>
  <c r="C202" i="7"/>
  <c r="O203" i="7"/>
  <c r="B202" i="7"/>
  <c r="K203" i="7" l="1"/>
  <c r="M203" i="7"/>
  <c r="J203" i="7"/>
  <c r="L203" i="7"/>
  <c r="N203" i="7"/>
  <c r="F203" i="7"/>
  <c r="H203" i="7"/>
  <c r="G203" i="7"/>
  <c r="I203" i="7"/>
  <c r="D203" i="7"/>
  <c r="E203" i="7"/>
  <c r="C203" i="7"/>
  <c r="O204" i="7"/>
  <c r="B203" i="7"/>
  <c r="J204" i="7" l="1"/>
  <c r="L204" i="7"/>
  <c r="N204" i="7"/>
  <c r="K204" i="7"/>
  <c r="M204" i="7"/>
  <c r="F204" i="7"/>
  <c r="H204" i="7"/>
  <c r="G204" i="7"/>
  <c r="I204" i="7"/>
  <c r="D204" i="7"/>
  <c r="E204" i="7"/>
  <c r="C204" i="7"/>
  <c r="O205" i="7"/>
  <c r="B204" i="7"/>
  <c r="K205" i="7" l="1"/>
  <c r="M205" i="7"/>
  <c r="J205" i="7"/>
  <c r="L205" i="7"/>
  <c r="N205" i="7"/>
  <c r="F205" i="7"/>
  <c r="H205" i="7"/>
  <c r="G205" i="7"/>
  <c r="I205" i="7"/>
  <c r="D205" i="7"/>
  <c r="E205" i="7"/>
  <c r="C205" i="7"/>
  <c r="O206" i="7"/>
  <c r="B205" i="7"/>
  <c r="J206" i="7" l="1"/>
  <c r="L206" i="7"/>
  <c r="N206" i="7"/>
  <c r="K206" i="7"/>
  <c r="M206" i="7"/>
  <c r="F206" i="7"/>
  <c r="H206" i="7"/>
  <c r="G206" i="7"/>
  <c r="I206" i="7"/>
  <c r="D206" i="7"/>
  <c r="E206" i="7"/>
  <c r="C206" i="7"/>
  <c r="O207" i="7"/>
  <c r="B206" i="7"/>
  <c r="K207" i="7" l="1"/>
  <c r="M207" i="7"/>
  <c r="J207" i="7"/>
  <c r="L207" i="7"/>
  <c r="N207" i="7"/>
  <c r="F207" i="7"/>
  <c r="H207" i="7"/>
  <c r="G207" i="7"/>
  <c r="I207" i="7"/>
  <c r="D207" i="7"/>
  <c r="E207" i="7"/>
  <c r="C207" i="7"/>
  <c r="O208" i="7"/>
  <c r="B207" i="7"/>
  <c r="J208" i="7" l="1"/>
  <c r="L208" i="7"/>
  <c r="N208" i="7"/>
  <c r="K208" i="7"/>
  <c r="M208" i="7"/>
  <c r="F208" i="7"/>
  <c r="H208" i="7"/>
  <c r="G208" i="7"/>
  <c r="I208" i="7"/>
  <c r="D208" i="7"/>
  <c r="E208" i="7"/>
  <c r="C208" i="7"/>
  <c r="O209" i="7"/>
  <c r="B208" i="7"/>
  <c r="K209" i="7" l="1"/>
  <c r="M209" i="7"/>
  <c r="J209" i="7"/>
  <c r="L209" i="7"/>
  <c r="N209" i="7"/>
  <c r="F209" i="7"/>
  <c r="H209" i="7"/>
  <c r="G209" i="7"/>
  <c r="I209" i="7"/>
  <c r="D209" i="7"/>
  <c r="E209" i="7"/>
  <c r="C209" i="7"/>
  <c r="O210" i="7"/>
  <c r="B209" i="7"/>
  <c r="J210" i="7" l="1"/>
  <c r="L210" i="7"/>
  <c r="N210" i="7"/>
  <c r="K210" i="7"/>
  <c r="M210" i="7"/>
  <c r="F210" i="7"/>
  <c r="H210" i="7"/>
  <c r="G210" i="7"/>
  <c r="I210" i="7"/>
  <c r="D210" i="7"/>
  <c r="E210" i="7"/>
  <c r="C210" i="7"/>
  <c r="O211" i="7"/>
  <c r="B210" i="7"/>
  <c r="K211" i="7" l="1"/>
  <c r="M211" i="7"/>
  <c r="J211" i="7"/>
  <c r="L211" i="7"/>
  <c r="N211" i="7"/>
  <c r="F211" i="7"/>
  <c r="H211" i="7"/>
  <c r="G211" i="7"/>
  <c r="I211" i="7"/>
  <c r="D211" i="7"/>
  <c r="E211" i="7"/>
  <c r="C211" i="7"/>
  <c r="O212" i="7"/>
  <c r="B211" i="7"/>
  <c r="J212" i="7" l="1"/>
  <c r="L212" i="7"/>
  <c r="N212" i="7"/>
  <c r="K212" i="7"/>
  <c r="M212" i="7"/>
  <c r="F212" i="7"/>
  <c r="H212" i="7"/>
  <c r="G212" i="7"/>
  <c r="I212" i="7"/>
  <c r="D212" i="7"/>
  <c r="E212" i="7"/>
  <c r="C212" i="7"/>
  <c r="O213" i="7"/>
  <c r="B212" i="7"/>
  <c r="K213" i="7" l="1"/>
  <c r="M213" i="7"/>
  <c r="J213" i="7"/>
  <c r="L213" i="7"/>
  <c r="N213" i="7"/>
  <c r="F213" i="7"/>
  <c r="H213" i="7"/>
  <c r="G213" i="7"/>
  <c r="I213" i="7"/>
  <c r="D213" i="7"/>
  <c r="E213" i="7"/>
  <c r="C213" i="7"/>
  <c r="O214" i="7"/>
  <c r="B213" i="7"/>
  <c r="J214" i="7" l="1"/>
  <c r="L214" i="7"/>
  <c r="N214" i="7"/>
  <c r="K214" i="7"/>
  <c r="M214" i="7"/>
  <c r="F214" i="7"/>
  <c r="H214" i="7"/>
  <c r="G214" i="7"/>
  <c r="I214" i="7"/>
  <c r="D214" i="7"/>
  <c r="E214" i="7"/>
  <c r="C214" i="7"/>
  <c r="O215" i="7"/>
  <c r="B214" i="7"/>
  <c r="K215" i="7" l="1"/>
  <c r="M215" i="7"/>
  <c r="J215" i="7"/>
  <c r="L215" i="7"/>
  <c r="N215" i="7"/>
  <c r="F215" i="7"/>
  <c r="H215" i="7"/>
  <c r="G215" i="7"/>
  <c r="I215" i="7"/>
  <c r="D215" i="7"/>
  <c r="E215" i="7"/>
  <c r="C215" i="7"/>
  <c r="O216" i="7"/>
  <c r="B215" i="7"/>
  <c r="J216" i="7" l="1"/>
  <c r="L216" i="7"/>
  <c r="N216" i="7"/>
  <c r="K216" i="7"/>
  <c r="M216" i="7"/>
  <c r="F216" i="7"/>
  <c r="H216" i="7"/>
  <c r="G216" i="7"/>
  <c r="I216" i="7"/>
  <c r="D216" i="7"/>
  <c r="E216" i="7"/>
  <c r="C216" i="7"/>
  <c r="O217" i="7"/>
  <c r="B216" i="7"/>
  <c r="K217" i="7" l="1"/>
  <c r="M217" i="7"/>
  <c r="J217" i="7"/>
  <c r="L217" i="7"/>
  <c r="N217" i="7"/>
  <c r="F217" i="7"/>
  <c r="H217" i="7"/>
  <c r="G217" i="7"/>
  <c r="I217" i="7"/>
  <c r="D217" i="7"/>
  <c r="E217" i="7"/>
  <c r="C217" i="7"/>
  <c r="O218" i="7"/>
  <c r="B217" i="7"/>
  <c r="J218" i="7" l="1"/>
  <c r="L218" i="7"/>
  <c r="N218" i="7"/>
  <c r="K218" i="7"/>
  <c r="M218" i="7"/>
  <c r="F218" i="7"/>
  <c r="H218" i="7"/>
  <c r="G218" i="7"/>
  <c r="I218" i="7"/>
  <c r="D218" i="7"/>
  <c r="E218" i="7"/>
  <c r="C218" i="7"/>
  <c r="O219" i="7"/>
  <c r="B218" i="7"/>
  <c r="K219" i="7" l="1"/>
  <c r="M219" i="7"/>
  <c r="J219" i="7"/>
  <c r="L219" i="7"/>
  <c r="N219" i="7"/>
  <c r="F219" i="7"/>
  <c r="H219" i="7"/>
  <c r="G219" i="7"/>
  <c r="I219" i="7"/>
  <c r="D219" i="7"/>
  <c r="E219" i="7"/>
  <c r="C219" i="7"/>
  <c r="O220" i="7"/>
  <c r="B219" i="7"/>
  <c r="J220" i="7" l="1"/>
  <c r="L220" i="7"/>
  <c r="N220" i="7"/>
  <c r="K220" i="7"/>
  <c r="M220" i="7"/>
  <c r="F220" i="7"/>
  <c r="H220" i="7"/>
  <c r="G220" i="7"/>
  <c r="I220" i="7"/>
  <c r="D220" i="7"/>
  <c r="E220" i="7"/>
  <c r="C220" i="7"/>
  <c r="O221" i="7"/>
  <c r="B220" i="7"/>
  <c r="K221" i="7" l="1"/>
  <c r="M221" i="7"/>
  <c r="J221" i="7"/>
  <c r="L221" i="7"/>
  <c r="N221" i="7"/>
  <c r="F221" i="7"/>
  <c r="H221" i="7"/>
  <c r="G221" i="7"/>
  <c r="I221" i="7"/>
  <c r="D221" i="7"/>
  <c r="E221" i="7"/>
  <c r="C221" i="7"/>
  <c r="O222" i="7"/>
  <c r="B221" i="7"/>
  <c r="J222" i="7" l="1"/>
  <c r="L222" i="7"/>
  <c r="N222" i="7"/>
  <c r="K222" i="7"/>
  <c r="M222" i="7"/>
  <c r="F222" i="7"/>
  <c r="H222" i="7"/>
  <c r="G222" i="7"/>
  <c r="I222" i="7"/>
  <c r="D222" i="7"/>
  <c r="E222" i="7"/>
  <c r="C222" i="7"/>
  <c r="O223" i="7"/>
  <c r="B222" i="7"/>
  <c r="K223" i="7" l="1"/>
  <c r="M223" i="7"/>
  <c r="J223" i="7"/>
  <c r="L223" i="7"/>
  <c r="N223" i="7"/>
  <c r="F223" i="7"/>
  <c r="H223" i="7"/>
  <c r="G223" i="7"/>
  <c r="I223" i="7"/>
  <c r="D223" i="7"/>
  <c r="E223" i="7"/>
  <c r="C223" i="7"/>
  <c r="O224" i="7"/>
  <c r="B223" i="7"/>
  <c r="J224" i="7" l="1"/>
  <c r="L224" i="7"/>
  <c r="N224" i="7"/>
  <c r="K224" i="7"/>
  <c r="M224" i="7"/>
  <c r="F224" i="7"/>
  <c r="H224" i="7"/>
  <c r="G224" i="7"/>
  <c r="I224" i="7"/>
  <c r="D224" i="7"/>
  <c r="E224" i="7"/>
  <c r="C224" i="7"/>
  <c r="O225" i="7"/>
  <c r="B224" i="7"/>
  <c r="K225" i="7" l="1"/>
  <c r="M225" i="7"/>
  <c r="J225" i="7"/>
  <c r="L225" i="7"/>
  <c r="N225" i="7"/>
  <c r="F225" i="7"/>
  <c r="H225" i="7"/>
  <c r="G225" i="7"/>
  <c r="I225" i="7"/>
  <c r="D225" i="7"/>
  <c r="E225" i="7"/>
  <c r="C225" i="7"/>
  <c r="O226" i="7"/>
  <c r="B225" i="7"/>
  <c r="J226" i="7" l="1"/>
  <c r="L226" i="7"/>
  <c r="N226" i="7"/>
  <c r="K226" i="7"/>
  <c r="M226" i="7"/>
  <c r="F226" i="7"/>
  <c r="H226" i="7"/>
  <c r="G226" i="7"/>
  <c r="I226" i="7"/>
  <c r="D226" i="7"/>
  <c r="E226" i="7"/>
  <c r="C226" i="7"/>
  <c r="O227" i="7"/>
  <c r="B226" i="7"/>
  <c r="K227" i="7" l="1"/>
  <c r="M227" i="7"/>
  <c r="J227" i="7"/>
  <c r="L227" i="7"/>
  <c r="N227" i="7"/>
  <c r="F227" i="7"/>
  <c r="H227" i="7"/>
  <c r="G227" i="7"/>
  <c r="I227" i="7"/>
  <c r="D227" i="7"/>
  <c r="E227" i="7"/>
  <c r="C227" i="7"/>
  <c r="O228" i="7"/>
  <c r="B227" i="7"/>
  <c r="J228" i="7" l="1"/>
  <c r="L228" i="7"/>
  <c r="N228" i="7"/>
  <c r="K228" i="7"/>
  <c r="M228" i="7"/>
  <c r="F228" i="7"/>
  <c r="H228" i="7"/>
  <c r="G228" i="7"/>
  <c r="I228" i="7"/>
  <c r="D228" i="7"/>
  <c r="E228" i="7"/>
  <c r="C228" i="7"/>
  <c r="O229" i="7"/>
  <c r="B228" i="7"/>
  <c r="K229" i="7" l="1"/>
  <c r="M229" i="7"/>
  <c r="J229" i="7"/>
  <c r="L229" i="7"/>
  <c r="N229" i="7"/>
  <c r="F229" i="7"/>
  <c r="H229" i="7"/>
  <c r="G229" i="7"/>
  <c r="I229" i="7"/>
  <c r="D229" i="7"/>
  <c r="E229" i="7"/>
  <c r="C229" i="7"/>
  <c r="O230" i="7"/>
  <c r="B229" i="7"/>
  <c r="J230" i="7" l="1"/>
  <c r="L230" i="7"/>
  <c r="N230" i="7"/>
  <c r="K230" i="7"/>
  <c r="M230" i="7"/>
  <c r="F230" i="7"/>
  <c r="H230" i="7"/>
  <c r="G230" i="7"/>
  <c r="I230" i="7"/>
  <c r="D230" i="7"/>
  <c r="E230" i="7"/>
  <c r="C230" i="7"/>
  <c r="O231" i="7"/>
  <c r="B230" i="7"/>
  <c r="K231" i="7" l="1"/>
  <c r="M231" i="7"/>
  <c r="J231" i="7"/>
  <c r="L231" i="7"/>
  <c r="N231" i="7"/>
  <c r="F231" i="7"/>
  <c r="H231" i="7"/>
  <c r="G231" i="7"/>
  <c r="I231" i="7"/>
  <c r="D231" i="7"/>
  <c r="E231" i="7"/>
  <c r="C231" i="7"/>
  <c r="O232" i="7"/>
  <c r="B231" i="7"/>
  <c r="J232" i="7" l="1"/>
  <c r="L232" i="7"/>
  <c r="N232" i="7"/>
  <c r="K232" i="7"/>
  <c r="M232" i="7"/>
  <c r="F232" i="7"/>
  <c r="H232" i="7"/>
  <c r="G232" i="7"/>
  <c r="I232" i="7"/>
  <c r="D232" i="7"/>
  <c r="E232" i="7"/>
  <c r="C232" i="7"/>
  <c r="O233" i="7"/>
  <c r="B232" i="7"/>
  <c r="K233" i="7" l="1"/>
  <c r="M233" i="7"/>
  <c r="J233" i="7"/>
  <c r="L233" i="7"/>
  <c r="N233" i="7"/>
  <c r="F233" i="7"/>
  <c r="H233" i="7"/>
  <c r="G233" i="7"/>
  <c r="I233" i="7"/>
  <c r="D233" i="7"/>
  <c r="E233" i="7"/>
  <c r="C233" i="7"/>
  <c r="O234" i="7"/>
  <c r="B233" i="7"/>
  <c r="J234" i="7" l="1"/>
  <c r="L234" i="7"/>
  <c r="N234" i="7"/>
  <c r="K234" i="7"/>
  <c r="M234" i="7"/>
  <c r="F234" i="7"/>
  <c r="H234" i="7"/>
  <c r="G234" i="7"/>
  <c r="I234" i="7"/>
  <c r="D234" i="7"/>
  <c r="E234" i="7"/>
  <c r="C234" i="7"/>
  <c r="O235" i="7"/>
  <c r="B234" i="7"/>
  <c r="K235" i="7" l="1"/>
  <c r="M235" i="7"/>
  <c r="J235" i="7"/>
  <c r="L235" i="7"/>
  <c r="N235" i="7"/>
  <c r="F235" i="7"/>
  <c r="H235" i="7"/>
  <c r="G235" i="7"/>
  <c r="I235" i="7"/>
  <c r="D235" i="7"/>
  <c r="E235" i="7"/>
  <c r="C235" i="7"/>
  <c r="O236" i="7"/>
  <c r="B235" i="7"/>
  <c r="J236" i="7" l="1"/>
  <c r="L236" i="7"/>
  <c r="N236" i="7"/>
  <c r="K236" i="7"/>
  <c r="M236" i="7"/>
  <c r="F236" i="7"/>
  <c r="H236" i="7"/>
  <c r="G236" i="7"/>
  <c r="I236" i="7"/>
  <c r="D236" i="7"/>
  <c r="E236" i="7"/>
  <c r="C236" i="7"/>
  <c r="O237" i="7"/>
  <c r="B236" i="7"/>
  <c r="K237" i="7" l="1"/>
  <c r="M237" i="7"/>
  <c r="J237" i="7"/>
  <c r="L237" i="7"/>
  <c r="N237" i="7"/>
  <c r="F237" i="7"/>
  <c r="H237" i="7"/>
  <c r="G237" i="7"/>
  <c r="I237" i="7"/>
  <c r="D237" i="7"/>
  <c r="E237" i="7"/>
  <c r="C237" i="7"/>
  <c r="O238" i="7"/>
  <c r="B237" i="7"/>
  <c r="J238" i="7" l="1"/>
  <c r="L238" i="7"/>
  <c r="N238" i="7"/>
  <c r="K238" i="7"/>
  <c r="M238" i="7"/>
  <c r="F238" i="7"/>
  <c r="H238" i="7"/>
  <c r="G238" i="7"/>
  <c r="I238" i="7"/>
  <c r="D238" i="7"/>
  <c r="E238" i="7"/>
  <c r="C238" i="7"/>
  <c r="O239" i="7"/>
  <c r="B238" i="7"/>
  <c r="K239" i="7" l="1"/>
  <c r="M239" i="7"/>
  <c r="J239" i="7"/>
  <c r="L239" i="7"/>
  <c r="N239" i="7"/>
  <c r="F239" i="7"/>
  <c r="H239" i="7"/>
  <c r="G239" i="7"/>
  <c r="I239" i="7"/>
  <c r="D239" i="7"/>
  <c r="E239" i="7"/>
  <c r="C239" i="7"/>
  <c r="O240" i="7"/>
  <c r="B239" i="7"/>
  <c r="J240" i="7" l="1"/>
  <c r="L240" i="7"/>
  <c r="N240" i="7"/>
  <c r="K240" i="7"/>
  <c r="M240" i="7"/>
  <c r="F240" i="7"/>
  <c r="H240" i="7"/>
  <c r="G240" i="7"/>
  <c r="I240" i="7"/>
  <c r="D240" i="7"/>
  <c r="E240" i="7"/>
  <c r="C240" i="7"/>
  <c r="O241" i="7"/>
  <c r="B240" i="7"/>
  <c r="K241" i="7" l="1"/>
  <c r="M241" i="7"/>
  <c r="J241" i="7"/>
  <c r="L241" i="7"/>
  <c r="N241" i="7"/>
  <c r="F241" i="7"/>
  <c r="H241" i="7"/>
  <c r="G241" i="7"/>
  <c r="I241" i="7"/>
  <c r="D241" i="7"/>
  <c r="E241" i="7"/>
  <c r="C241" i="7"/>
  <c r="O242" i="7"/>
  <c r="B241" i="7"/>
  <c r="J242" i="7" l="1"/>
  <c r="L242" i="7"/>
  <c r="N242" i="7"/>
  <c r="K242" i="7"/>
  <c r="M242" i="7"/>
  <c r="F242" i="7"/>
  <c r="H242" i="7"/>
  <c r="G242" i="7"/>
  <c r="I242" i="7"/>
  <c r="D242" i="7"/>
  <c r="E242" i="7"/>
  <c r="C242" i="7"/>
  <c r="O243" i="7"/>
  <c r="B242" i="7"/>
  <c r="K243" i="7" l="1"/>
  <c r="M243" i="7"/>
  <c r="J243" i="7"/>
  <c r="L243" i="7"/>
  <c r="N243" i="7"/>
  <c r="F243" i="7"/>
  <c r="H243" i="7"/>
  <c r="G243" i="7"/>
  <c r="I243" i="7"/>
  <c r="D243" i="7"/>
  <c r="E243" i="7"/>
  <c r="C243" i="7"/>
  <c r="O244" i="7"/>
  <c r="B243" i="7"/>
  <c r="J244" i="7" l="1"/>
  <c r="L244" i="7"/>
  <c r="N244" i="7"/>
  <c r="K244" i="7"/>
  <c r="M244" i="7"/>
  <c r="F244" i="7"/>
  <c r="H244" i="7"/>
  <c r="G244" i="7"/>
  <c r="I244" i="7"/>
  <c r="D244" i="7"/>
  <c r="E244" i="7"/>
  <c r="C244" i="7"/>
  <c r="O245" i="7"/>
  <c r="B244" i="7"/>
  <c r="K245" i="7" l="1"/>
  <c r="M245" i="7"/>
  <c r="J245" i="7"/>
  <c r="L245" i="7"/>
  <c r="N245" i="7"/>
  <c r="F245" i="7"/>
  <c r="H245" i="7"/>
  <c r="G245" i="7"/>
  <c r="I245" i="7"/>
  <c r="D245" i="7"/>
  <c r="E245" i="7"/>
  <c r="C245" i="7"/>
  <c r="O246" i="7"/>
  <c r="B245" i="7"/>
  <c r="J246" i="7" l="1"/>
  <c r="L246" i="7"/>
  <c r="N246" i="7"/>
  <c r="K246" i="7"/>
  <c r="M246" i="7"/>
  <c r="F246" i="7"/>
  <c r="H246" i="7"/>
  <c r="G246" i="7"/>
  <c r="I246" i="7"/>
  <c r="D246" i="7"/>
  <c r="E246" i="7"/>
  <c r="C246" i="7"/>
  <c r="O247" i="7"/>
  <c r="B246" i="7"/>
  <c r="K247" i="7" l="1"/>
  <c r="M247" i="7"/>
  <c r="J247" i="7"/>
  <c r="L247" i="7"/>
  <c r="N247" i="7"/>
  <c r="F247" i="7"/>
  <c r="H247" i="7"/>
  <c r="G247" i="7"/>
  <c r="I247" i="7"/>
  <c r="D247" i="7"/>
  <c r="E247" i="7"/>
  <c r="C247" i="7"/>
  <c r="O248" i="7"/>
  <c r="B247" i="7"/>
  <c r="J248" i="7" l="1"/>
  <c r="L248" i="7"/>
  <c r="N248" i="7"/>
  <c r="K248" i="7"/>
  <c r="M248" i="7"/>
  <c r="F248" i="7"/>
  <c r="H248" i="7"/>
  <c r="G248" i="7"/>
  <c r="I248" i="7"/>
  <c r="D248" i="7"/>
  <c r="E248" i="7"/>
  <c r="C248" i="7"/>
  <c r="O249" i="7"/>
  <c r="B248" i="7"/>
  <c r="K249" i="7" l="1"/>
  <c r="M249" i="7"/>
  <c r="J249" i="7"/>
  <c r="L249" i="7"/>
  <c r="N249" i="7"/>
  <c r="F249" i="7"/>
  <c r="H249" i="7"/>
  <c r="G249" i="7"/>
  <c r="I249" i="7"/>
  <c r="D249" i="7"/>
  <c r="E249" i="7"/>
  <c r="C249" i="7"/>
  <c r="O250" i="7"/>
  <c r="B249" i="7"/>
  <c r="J250" i="7" l="1"/>
  <c r="L250" i="7"/>
  <c r="N250" i="7"/>
  <c r="K250" i="7"/>
  <c r="M250" i="7"/>
  <c r="F250" i="7"/>
  <c r="H250" i="7"/>
  <c r="G250" i="7"/>
  <c r="I250" i="7"/>
  <c r="D250" i="7"/>
  <c r="E250" i="7"/>
  <c r="C250" i="7"/>
  <c r="O251" i="7"/>
  <c r="B250" i="7"/>
  <c r="K251" i="7" l="1"/>
  <c r="M251" i="7"/>
  <c r="J251" i="7"/>
  <c r="L251" i="7"/>
  <c r="N251" i="7"/>
  <c r="F251" i="7"/>
  <c r="H251" i="7"/>
  <c r="G251" i="7"/>
  <c r="I251" i="7"/>
  <c r="D251" i="7"/>
  <c r="E251" i="7"/>
  <c r="C251" i="7"/>
  <c r="O252" i="7"/>
  <c r="B251" i="7"/>
  <c r="J252" i="7" l="1"/>
  <c r="L252" i="7"/>
  <c r="N252" i="7"/>
  <c r="K252" i="7"/>
  <c r="M252" i="7"/>
  <c r="F252" i="7"/>
  <c r="H252" i="7"/>
  <c r="G252" i="7"/>
  <c r="I252" i="7"/>
  <c r="D252" i="7"/>
  <c r="E252" i="7"/>
  <c r="C252" i="7"/>
  <c r="O253" i="7"/>
  <c r="B252" i="7"/>
  <c r="K253" i="7" l="1"/>
  <c r="M253" i="7"/>
  <c r="J253" i="7"/>
  <c r="L253" i="7"/>
  <c r="N253" i="7"/>
  <c r="F253" i="7"/>
  <c r="H253" i="7"/>
  <c r="G253" i="7"/>
  <c r="I253" i="7"/>
  <c r="D253" i="7"/>
  <c r="E253" i="7"/>
  <c r="C253" i="7"/>
  <c r="O254" i="7"/>
  <c r="B253" i="7"/>
  <c r="J254" i="7" l="1"/>
  <c r="L254" i="7"/>
  <c r="N254" i="7"/>
  <c r="K254" i="7"/>
  <c r="M254" i="7"/>
  <c r="F254" i="7"/>
  <c r="H254" i="7"/>
  <c r="G254" i="7"/>
  <c r="I254" i="7"/>
  <c r="D254" i="7"/>
  <c r="E254" i="7"/>
  <c r="C254" i="7"/>
  <c r="O255" i="7"/>
  <c r="B254" i="7"/>
  <c r="K255" i="7" l="1"/>
  <c r="M255" i="7"/>
  <c r="J255" i="7"/>
  <c r="L255" i="7"/>
  <c r="N255" i="7"/>
  <c r="F255" i="7"/>
  <c r="H255" i="7"/>
  <c r="G255" i="7"/>
  <c r="I255" i="7"/>
  <c r="D255" i="7"/>
  <c r="E255" i="7"/>
  <c r="C255" i="7"/>
  <c r="O256" i="7"/>
  <c r="B255" i="7"/>
  <c r="J256" i="7" l="1"/>
  <c r="L256" i="7"/>
  <c r="N256" i="7"/>
  <c r="K256" i="7"/>
  <c r="M256" i="7"/>
  <c r="F256" i="7"/>
  <c r="H256" i="7"/>
  <c r="G256" i="7"/>
  <c r="I256" i="7"/>
  <c r="D256" i="7"/>
  <c r="E256" i="7"/>
  <c r="C256" i="7"/>
  <c r="O257" i="7"/>
  <c r="B256" i="7"/>
  <c r="K257" i="7" l="1"/>
  <c r="M257" i="7"/>
  <c r="J257" i="7"/>
  <c r="L257" i="7"/>
  <c r="N257" i="7"/>
  <c r="F257" i="7"/>
  <c r="H257" i="7"/>
  <c r="G257" i="7"/>
  <c r="I257" i="7"/>
  <c r="D257" i="7"/>
  <c r="E257" i="7"/>
  <c r="C257" i="7"/>
  <c r="O258" i="7"/>
  <c r="B257" i="7"/>
  <c r="J258" i="7" l="1"/>
  <c r="L258" i="7"/>
  <c r="N258" i="7"/>
  <c r="K258" i="7"/>
  <c r="M258" i="7"/>
  <c r="F258" i="7"/>
  <c r="H258" i="7"/>
  <c r="G258" i="7"/>
  <c r="I258" i="7"/>
  <c r="D258" i="7"/>
  <c r="E258" i="7"/>
  <c r="C258" i="7"/>
  <c r="O259" i="7"/>
  <c r="B258" i="7"/>
  <c r="K259" i="7" l="1"/>
  <c r="M259" i="7"/>
  <c r="J259" i="7"/>
  <c r="L259" i="7"/>
  <c r="N259" i="7"/>
  <c r="G259" i="7"/>
  <c r="I259" i="7"/>
  <c r="H259" i="7"/>
  <c r="F259" i="7"/>
  <c r="D259" i="7"/>
  <c r="E259" i="7"/>
  <c r="C259" i="7"/>
  <c r="O260" i="7"/>
  <c r="B259" i="7"/>
  <c r="J260" i="7" l="1"/>
  <c r="L260" i="7"/>
  <c r="N260" i="7"/>
  <c r="K260" i="7"/>
  <c r="M260" i="7"/>
  <c r="G260" i="7"/>
  <c r="I260" i="7"/>
  <c r="H260" i="7"/>
  <c r="F260" i="7"/>
  <c r="D260" i="7"/>
  <c r="E260" i="7"/>
  <c r="C260" i="7"/>
  <c r="O261" i="7"/>
  <c r="B260" i="7"/>
  <c r="K261" i="7" l="1"/>
  <c r="M261" i="7"/>
  <c r="J261" i="7"/>
  <c r="L261" i="7"/>
  <c r="N261" i="7"/>
  <c r="G261" i="7"/>
  <c r="I261" i="7"/>
  <c r="H261" i="7"/>
  <c r="F261" i="7"/>
  <c r="D261" i="7"/>
  <c r="E261" i="7"/>
  <c r="C261" i="7"/>
  <c r="O262" i="7"/>
  <c r="B261" i="7"/>
  <c r="J262" i="7" l="1"/>
  <c r="L262" i="7"/>
  <c r="N262" i="7"/>
  <c r="K262" i="7"/>
  <c r="M262" i="7"/>
  <c r="G262" i="7"/>
  <c r="I262" i="7"/>
  <c r="H262" i="7"/>
  <c r="F262" i="7"/>
  <c r="D262" i="7"/>
  <c r="E262" i="7"/>
  <c r="C262" i="7"/>
  <c r="O263" i="7"/>
  <c r="B262" i="7"/>
  <c r="K263" i="7" l="1"/>
  <c r="M263" i="7"/>
  <c r="J263" i="7"/>
  <c r="L263" i="7"/>
  <c r="N263" i="7"/>
  <c r="G263" i="7"/>
  <c r="I263" i="7"/>
  <c r="H263" i="7"/>
  <c r="F263" i="7"/>
  <c r="D263" i="7"/>
  <c r="E263" i="7"/>
  <c r="C263" i="7"/>
  <c r="O264" i="7"/>
  <c r="B263" i="7"/>
  <c r="J264" i="7" l="1"/>
  <c r="L264" i="7"/>
  <c r="N264" i="7"/>
  <c r="K264" i="7"/>
  <c r="M264" i="7"/>
  <c r="G264" i="7"/>
  <c r="I264" i="7"/>
  <c r="H264" i="7"/>
  <c r="F264" i="7"/>
  <c r="D264" i="7"/>
  <c r="E264" i="7"/>
  <c r="C264" i="7"/>
  <c r="O265" i="7"/>
  <c r="B264" i="7"/>
  <c r="K265" i="7" l="1"/>
  <c r="M265" i="7"/>
  <c r="J265" i="7"/>
  <c r="L265" i="7"/>
  <c r="N265" i="7"/>
  <c r="G265" i="7"/>
  <c r="I265" i="7"/>
  <c r="H265" i="7"/>
  <c r="F265" i="7"/>
  <c r="D265" i="7"/>
  <c r="E265" i="7"/>
  <c r="C265" i="7"/>
  <c r="O266" i="7"/>
  <c r="B265" i="7"/>
  <c r="J266" i="7" l="1"/>
  <c r="L266" i="7"/>
  <c r="N266" i="7"/>
  <c r="K266" i="7"/>
  <c r="M266" i="7"/>
  <c r="G266" i="7"/>
  <c r="I266" i="7"/>
  <c r="H266" i="7"/>
  <c r="F266" i="7"/>
  <c r="D266" i="7"/>
  <c r="E266" i="7"/>
  <c r="C266" i="7"/>
  <c r="O267" i="7"/>
  <c r="B266" i="7"/>
  <c r="K267" i="7" l="1"/>
  <c r="M267" i="7"/>
  <c r="J267" i="7"/>
  <c r="L267" i="7"/>
  <c r="N267" i="7"/>
  <c r="G267" i="7"/>
  <c r="I267" i="7"/>
  <c r="H267" i="7"/>
  <c r="F267" i="7"/>
  <c r="D267" i="7"/>
  <c r="E267" i="7"/>
  <c r="C267" i="7"/>
  <c r="O268" i="7"/>
  <c r="B267" i="7"/>
  <c r="J268" i="7" l="1"/>
  <c r="L268" i="7"/>
  <c r="N268" i="7"/>
  <c r="K268" i="7"/>
  <c r="M268" i="7"/>
  <c r="G268" i="7"/>
  <c r="I268" i="7"/>
  <c r="H268" i="7"/>
  <c r="F268" i="7"/>
  <c r="D268" i="7"/>
  <c r="E268" i="7"/>
  <c r="C268" i="7"/>
  <c r="O269" i="7"/>
  <c r="B268" i="7"/>
  <c r="K269" i="7" l="1"/>
  <c r="M269" i="7"/>
  <c r="J269" i="7"/>
  <c r="L269" i="7"/>
  <c r="N269" i="7"/>
  <c r="G269" i="7"/>
  <c r="I269" i="7"/>
  <c r="H269" i="7"/>
  <c r="F269" i="7"/>
  <c r="D269" i="7"/>
  <c r="E269" i="7"/>
  <c r="C269" i="7"/>
  <c r="O270" i="7"/>
  <c r="B269" i="7"/>
  <c r="J270" i="7" l="1"/>
  <c r="L270" i="7"/>
  <c r="N270" i="7"/>
  <c r="K270" i="7"/>
  <c r="M270" i="7"/>
  <c r="G270" i="7"/>
  <c r="I270" i="7"/>
  <c r="H270" i="7"/>
  <c r="F270" i="7"/>
  <c r="D270" i="7"/>
  <c r="E270" i="7"/>
  <c r="C270" i="7"/>
  <c r="O271" i="7"/>
  <c r="B270" i="7"/>
  <c r="K271" i="7" l="1"/>
  <c r="M271" i="7"/>
  <c r="J271" i="7"/>
  <c r="L271" i="7"/>
  <c r="N271" i="7"/>
  <c r="G271" i="7"/>
  <c r="I271" i="7"/>
  <c r="H271" i="7"/>
  <c r="F271" i="7"/>
  <c r="D271" i="7"/>
  <c r="E271" i="7"/>
  <c r="C271" i="7"/>
  <c r="O272" i="7"/>
  <c r="B271" i="7"/>
  <c r="J272" i="7" l="1"/>
  <c r="L272" i="7"/>
  <c r="N272" i="7"/>
  <c r="K272" i="7"/>
  <c r="M272" i="7"/>
  <c r="G272" i="7"/>
  <c r="I272" i="7"/>
  <c r="H272" i="7"/>
  <c r="F272" i="7"/>
  <c r="D272" i="7"/>
  <c r="E272" i="7"/>
  <c r="C272" i="7"/>
  <c r="O273" i="7"/>
  <c r="B272" i="7"/>
  <c r="K273" i="7" l="1"/>
  <c r="M273" i="7"/>
  <c r="J273" i="7"/>
  <c r="L273" i="7"/>
  <c r="N273" i="7"/>
  <c r="G273" i="7"/>
  <c r="I273" i="7"/>
  <c r="H273" i="7"/>
  <c r="F273" i="7"/>
  <c r="D273" i="7"/>
  <c r="E273" i="7"/>
  <c r="C273" i="7"/>
  <c r="O274" i="7"/>
  <c r="B273" i="7"/>
  <c r="J274" i="7" l="1"/>
  <c r="L274" i="7"/>
  <c r="N274" i="7"/>
  <c r="K274" i="7"/>
  <c r="M274" i="7"/>
  <c r="G274" i="7"/>
  <c r="I274" i="7"/>
  <c r="H274" i="7"/>
  <c r="F274" i="7"/>
  <c r="D274" i="7"/>
  <c r="E274" i="7"/>
  <c r="C274" i="7"/>
  <c r="O275" i="7"/>
  <c r="B274" i="7"/>
  <c r="K275" i="7" l="1"/>
  <c r="M275" i="7"/>
  <c r="J275" i="7"/>
  <c r="L275" i="7"/>
  <c r="N275" i="7"/>
  <c r="G275" i="7"/>
  <c r="I275" i="7"/>
  <c r="H275" i="7"/>
  <c r="F275" i="7"/>
  <c r="D275" i="7"/>
  <c r="E275" i="7"/>
  <c r="C275" i="7"/>
  <c r="O276" i="7"/>
  <c r="B275" i="7"/>
  <c r="J276" i="7" l="1"/>
  <c r="L276" i="7"/>
  <c r="N276" i="7"/>
  <c r="K276" i="7"/>
  <c r="M276" i="7"/>
  <c r="G276" i="7"/>
  <c r="I276" i="7"/>
  <c r="H276" i="7"/>
  <c r="F276" i="7"/>
  <c r="D276" i="7"/>
  <c r="E276" i="7"/>
  <c r="C276" i="7"/>
  <c r="O277" i="7"/>
  <c r="B276" i="7"/>
  <c r="K277" i="7" l="1"/>
  <c r="M277" i="7"/>
  <c r="J277" i="7"/>
  <c r="L277" i="7"/>
  <c r="N277" i="7"/>
  <c r="G277" i="7"/>
  <c r="I277" i="7"/>
  <c r="H277" i="7"/>
  <c r="F277" i="7"/>
  <c r="D277" i="7"/>
  <c r="E277" i="7"/>
  <c r="C277" i="7"/>
  <c r="O278" i="7"/>
  <c r="B277" i="7"/>
  <c r="J278" i="7" l="1"/>
  <c r="L278" i="7"/>
  <c r="N278" i="7"/>
  <c r="K278" i="7"/>
  <c r="M278" i="7"/>
  <c r="G278" i="7"/>
  <c r="I278" i="7"/>
  <c r="H278" i="7"/>
  <c r="F278" i="7"/>
  <c r="D278" i="7"/>
  <c r="E278" i="7"/>
  <c r="C278" i="7"/>
  <c r="O279" i="7"/>
  <c r="B278" i="7"/>
  <c r="K279" i="7" l="1"/>
  <c r="M279" i="7"/>
  <c r="J279" i="7"/>
  <c r="L279" i="7"/>
  <c r="N279" i="7"/>
  <c r="G279" i="7"/>
  <c r="I279" i="7"/>
  <c r="H279" i="7"/>
  <c r="F279" i="7"/>
  <c r="D279" i="7"/>
  <c r="E279" i="7"/>
  <c r="C279" i="7"/>
  <c r="O280" i="7"/>
  <c r="B279" i="7"/>
  <c r="J280" i="7" l="1"/>
  <c r="L280" i="7"/>
  <c r="N280" i="7"/>
  <c r="K280" i="7"/>
  <c r="M280" i="7"/>
  <c r="G280" i="7"/>
  <c r="I280" i="7"/>
  <c r="H280" i="7"/>
  <c r="F280" i="7"/>
  <c r="D280" i="7"/>
  <c r="E280" i="7"/>
  <c r="C280" i="7"/>
  <c r="O281" i="7"/>
  <c r="B280" i="7"/>
  <c r="K281" i="7" l="1"/>
  <c r="M281" i="7"/>
  <c r="J281" i="7"/>
  <c r="L281" i="7"/>
  <c r="N281" i="7"/>
  <c r="G281" i="7"/>
  <c r="I281" i="7"/>
  <c r="H281" i="7"/>
  <c r="F281" i="7"/>
  <c r="D281" i="7"/>
  <c r="E281" i="7"/>
  <c r="C281" i="7"/>
  <c r="O282" i="7"/>
  <c r="B281" i="7"/>
  <c r="J282" i="7" l="1"/>
  <c r="L282" i="7"/>
  <c r="N282" i="7"/>
  <c r="K282" i="7"/>
  <c r="M282" i="7"/>
  <c r="G282" i="7"/>
  <c r="I282" i="7"/>
  <c r="H282" i="7"/>
  <c r="F282" i="7"/>
  <c r="D282" i="7"/>
  <c r="E282" i="7"/>
  <c r="C282" i="7"/>
  <c r="O283" i="7"/>
  <c r="B282" i="7"/>
  <c r="K283" i="7" l="1"/>
  <c r="M283" i="7"/>
  <c r="J283" i="7"/>
  <c r="L283" i="7"/>
  <c r="N283" i="7"/>
  <c r="G283" i="7"/>
  <c r="I283" i="7"/>
  <c r="H283" i="7"/>
  <c r="F283" i="7"/>
  <c r="D283" i="7"/>
  <c r="E283" i="7"/>
  <c r="C283" i="7"/>
  <c r="O284" i="7"/>
  <c r="B283" i="7"/>
  <c r="J284" i="7" l="1"/>
  <c r="L284" i="7"/>
  <c r="N284" i="7"/>
  <c r="K284" i="7"/>
  <c r="M284" i="7"/>
  <c r="G284" i="7"/>
  <c r="I284" i="7"/>
  <c r="H284" i="7"/>
  <c r="F284" i="7"/>
  <c r="D284" i="7"/>
  <c r="E284" i="7"/>
  <c r="C284" i="7"/>
  <c r="O285" i="7"/>
  <c r="B284" i="7"/>
  <c r="K285" i="7" l="1"/>
  <c r="M285" i="7"/>
  <c r="J285" i="7"/>
  <c r="L285" i="7"/>
  <c r="N285" i="7"/>
  <c r="G285" i="7"/>
  <c r="I285" i="7"/>
  <c r="H285" i="7"/>
  <c r="F285" i="7"/>
  <c r="D285" i="7"/>
  <c r="E285" i="7"/>
  <c r="C285" i="7"/>
  <c r="O286" i="7"/>
  <c r="B285" i="7"/>
  <c r="J286" i="7" l="1"/>
  <c r="L286" i="7"/>
  <c r="N286" i="7"/>
  <c r="K286" i="7"/>
  <c r="M286" i="7"/>
  <c r="G286" i="7"/>
  <c r="I286" i="7"/>
  <c r="H286" i="7"/>
  <c r="F286" i="7"/>
  <c r="D286" i="7"/>
  <c r="E286" i="7"/>
  <c r="C286" i="7"/>
  <c r="O287" i="7"/>
  <c r="B286" i="7"/>
  <c r="K287" i="7" l="1"/>
  <c r="M287" i="7"/>
  <c r="J287" i="7"/>
  <c r="L287" i="7"/>
  <c r="N287" i="7"/>
  <c r="G287" i="7"/>
  <c r="I287" i="7"/>
  <c r="H287" i="7"/>
  <c r="F287" i="7"/>
  <c r="D287" i="7"/>
  <c r="E287" i="7"/>
  <c r="C287" i="7"/>
  <c r="O288" i="7"/>
  <c r="B287" i="7"/>
  <c r="J288" i="7" l="1"/>
  <c r="L288" i="7"/>
  <c r="N288" i="7"/>
  <c r="K288" i="7"/>
  <c r="M288" i="7"/>
  <c r="G288" i="7"/>
  <c r="I288" i="7"/>
  <c r="H288" i="7"/>
  <c r="F288" i="7"/>
  <c r="D288" i="7"/>
  <c r="E288" i="7"/>
  <c r="C288" i="7"/>
  <c r="O289" i="7"/>
  <c r="B288" i="7"/>
  <c r="K289" i="7" l="1"/>
  <c r="M289" i="7"/>
  <c r="J289" i="7"/>
  <c r="L289" i="7"/>
  <c r="N289" i="7"/>
  <c r="G289" i="7"/>
  <c r="I289" i="7"/>
  <c r="H289" i="7"/>
  <c r="F289" i="7"/>
  <c r="D289" i="7"/>
  <c r="E289" i="7"/>
  <c r="C289" i="7"/>
  <c r="O290" i="7"/>
  <c r="B289" i="7"/>
  <c r="J290" i="7" l="1"/>
  <c r="L290" i="7"/>
  <c r="N290" i="7"/>
  <c r="K290" i="7"/>
  <c r="M290" i="7"/>
  <c r="G290" i="7"/>
  <c r="I290" i="7"/>
  <c r="H290" i="7"/>
  <c r="F290" i="7"/>
  <c r="D290" i="7"/>
  <c r="E290" i="7"/>
  <c r="C290" i="7"/>
  <c r="O291" i="7"/>
  <c r="B290" i="7"/>
  <c r="K291" i="7" l="1"/>
  <c r="M291" i="7"/>
  <c r="J291" i="7"/>
  <c r="L291" i="7"/>
  <c r="N291" i="7"/>
  <c r="G291" i="7"/>
  <c r="I291" i="7"/>
  <c r="H291" i="7"/>
  <c r="F291" i="7"/>
  <c r="D291" i="7"/>
  <c r="E291" i="7"/>
  <c r="C291" i="7"/>
  <c r="O292" i="7"/>
  <c r="B291" i="7"/>
  <c r="J292" i="7" l="1"/>
  <c r="L292" i="7"/>
  <c r="N292" i="7"/>
  <c r="K292" i="7"/>
  <c r="M292" i="7"/>
  <c r="G292" i="7"/>
  <c r="I292" i="7"/>
  <c r="H292" i="7"/>
  <c r="F292" i="7"/>
  <c r="D292" i="7"/>
  <c r="E292" i="7"/>
  <c r="C292" i="7"/>
  <c r="O293" i="7"/>
  <c r="B292" i="7"/>
  <c r="K293" i="7" l="1"/>
  <c r="M293" i="7"/>
  <c r="J293" i="7"/>
  <c r="L293" i="7"/>
  <c r="N293" i="7"/>
  <c r="G293" i="7"/>
  <c r="I293" i="7"/>
  <c r="H293" i="7"/>
  <c r="F293" i="7"/>
  <c r="D293" i="7"/>
  <c r="E293" i="7"/>
  <c r="C293" i="7"/>
  <c r="O294" i="7"/>
  <c r="B293" i="7"/>
  <c r="J294" i="7" l="1"/>
  <c r="L294" i="7"/>
  <c r="N294" i="7"/>
  <c r="K294" i="7"/>
  <c r="M294" i="7"/>
  <c r="G294" i="7"/>
  <c r="I294" i="7"/>
  <c r="H294" i="7"/>
  <c r="F294" i="7"/>
  <c r="D294" i="7"/>
  <c r="E294" i="7"/>
  <c r="C294" i="7"/>
  <c r="O295" i="7"/>
  <c r="B294" i="7"/>
  <c r="K295" i="7" l="1"/>
  <c r="M295" i="7"/>
  <c r="J295" i="7"/>
  <c r="L295" i="7"/>
  <c r="N295" i="7"/>
  <c r="G295" i="7"/>
  <c r="I295" i="7"/>
  <c r="H295" i="7"/>
  <c r="F295" i="7"/>
  <c r="D295" i="7"/>
  <c r="E295" i="7"/>
  <c r="C295" i="7"/>
  <c r="O296" i="7"/>
  <c r="B295" i="7"/>
  <c r="J296" i="7" l="1"/>
  <c r="L296" i="7"/>
  <c r="N296" i="7"/>
  <c r="K296" i="7"/>
  <c r="M296" i="7"/>
  <c r="G296" i="7"/>
  <c r="I296" i="7"/>
  <c r="H296" i="7"/>
  <c r="F296" i="7"/>
  <c r="D296" i="7"/>
  <c r="E296" i="7"/>
  <c r="C296" i="7"/>
  <c r="O297" i="7"/>
  <c r="B296" i="7"/>
  <c r="K297" i="7" l="1"/>
  <c r="M297" i="7"/>
  <c r="J297" i="7"/>
  <c r="L297" i="7"/>
  <c r="N297" i="7"/>
  <c r="G297" i="7"/>
  <c r="I297" i="7"/>
  <c r="H297" i="7"/>
  <c r="F297" i="7"/>
  <c r="D297" i="7"/>
  <c r="E297" i="7"/>
  <c r="C297" i="7"/>
  <c r="O298" i="7"/>
  <c r="B297" i="7"/>
  <c r="J298" i="7" l="1"/>
  <c r="L298" i="7"/>
  <c r="N298" i="7"/>
  <c r="K298" i="7"/>
  <c r="M298" i="7"/>
  <c r="G298" i="7"/>
  <c r="I298" i="7"/>
  <c r="H298" i="7"/>
  <c r="F298" i="7"/>
  <c r="D298" i="7"/>
  <c r="E298" i="7"/>
  <c r="C298" i="7"/>
  <c r="O299" i="7"/>
  <c r="B298" i="7"/>
  <c r="K299" i="7" l="1"/>
  <c r="M299" i="7"/>
  <c r="J299" i="7"/>
  <c r="L299" i="7"/>
  <c r="N299" i="7"/>
  <c r="G299" i="7"/>
  <c r="I299" i="7"/>
  <c r="H299" i="7"/>
  <c r="F299" i="7"/>
  <c r="D299" i="7"/>
  <c r="E299" i="7"/>
  <c r="C299" i="7"/>
  <c r="O300" i="7"/>
  <c r="B299" i="7"/>
  <c r="J300" i="7" l="1"/>
  <c r="L300" i="7"/>
  <c r="N300" i="7"/>
  <c r="K300" i="7"/>
  <c r="M300" i="7"/>
  <c r="G300" i="7"/>
  <c r="I300" i="7"/>
  <c r="H300" i="7"/>
  <c r="F300" i="7"/>
  <c r="D300" i="7"/>
  <c r="E300" i="7"/>
  <c r="C300" i="7"/>
  <c r="O301" i="7"/>
  <c r="B300" i="7"/>
  <c r="K301" i="7" l="1"/>
  <c r="M301" i="7"/>
  <c r="J301" i="7"/>
  <c r="L301" i="7"/>
  <c r="N301" i="7"/>
  <c r="G301" i="7"/>
  <c r="I301" i="7"/>
  <c r="H301" i="7"/>
  <c r="F301" i="7"/>
  <c r="D301" i="7"/>
  <c r="E301" i="7"/>
  <c r="C301" i="7"/>
  <c r="O302" i="7"/>
  <c r="B301" i="7"/>
  <c r="J302" i="7" l="1"/>
  <c r="L302" i="7"/>
  <c r="N302" i="7"/>
  <c r="K302" i="7"/>
  <c r="M302" i="7"/>
  <c r="G302" i="7"/>
  <c r="I302" i="7"/>
  <c r="H302" i="7"/>
  <c r="F302" i="7"/>
  <c r="D302" i="7"/>
  <c r="E302" i="7"/>
  <c r="C302" i="7"/>
  <c r="O303" i="7"/>
  <c r="B302" i="7"/>
  <c r="K303" i="7" l="1"/>
  <c r="M303" i="7"/>
  <c r="J303" i="7"/>
  <c r="L303" i="7"/>
  <c r="N303" i="7"/>
  <c r="G303" i="7"/>
  <c r="I303" i="7"/>
  <c r="H303" i="7"/>
  <c r="F303" i="7"/>
  <c r="D303" i="7"/>
  <c r="E303" i="7"/>
  <c r="C303" i="7"/>
  <c r="O304" i="7"/>
  <c r="B303" i="7"/>
  <c r="J304" i="7" l="1"/>
  <c r="L304" i="7"/>
  <c r="N304" i="7"/>
  <c r="K304" i="7"/>
  <c r="M304" i="7"/>
  <c r="G304" i="7"/>
  <c r="I304" i="7"/>
  <c r="H304" i="7"/>
  <c r="F304" i="7"/>
  <c r="D304" i="7"/>
  <c r="E304" i="7"/>
  <c r="C304" i="7"/>
  <c r="O305" i="7"/>
  <c r="B304" i="7"/>
  <c r="K305" i="7" l="1"/>
  <c r="M305" i="7"/>
  <c r="J305" i="7"/>
  <c r="L305" i="7"/>
  <c r="N305" i="7"/>
  <c r="G305" i="7"/>
  <c r="I305" i="7"/>
  <c r="F305" i="7"/>
  <c r="H305" i="7"/>
  <c r="D305" i="7"/>
  <c r="E305" i="7"/>
  <c r="C305" i="7"/>
  <c r="O306" i="7"/>
  <c r="B305" i="7"/>
  <c r="J306" i="7" l="1"/>
  <c r="L306" i="7"/>
  <c r="N306" i="7"/>
  <c r="K306" i="7"/>
  <c r="M306" i="7"/>
  <c r="G306" i="7"/>
  <c r="I306" i="7"/>
  <c r="F306" i="7"/>
  <c r="H306" i="7"/>
  <c r="D306" i="7"/>
  <c r="E306" i="7"/>
  <c r="C306" i="7"/>
  <c r="O307" i="7"/>
  <c r="B306" i="7"/>
  <c r="K307" i="7" l="1"/>
  <c r="M307" i="7"/>
  <c r="J307" i="7"/>
  <c r="L307" i="7"/>
  <c r="N307" i="7"/>
  <c r="G307" i="7"/>
  <c r="I307" i="7"/>
  <c r="F307" i="7"/>
  <c r="H307" i="7"/>
  <c r="D307" i="7"/>
  <c r="E307" i="7"/>
  <c r="C307" i="7"/>
  <c r="O308" i="7"/>
  <c r="B307" i="7"/>
  <c r="J308" i="7" l="1"/>
  <c r="L308" i="7"/>
  <c r="N308" i="7"/>
  <c r="K308" i="7"/>
  <c r="M308" i="7"/>
  <c r="G308" i="7"/>
  <c r="I308" i="7"/>
  <c r="F308" i="7"/>
  <c r="H308" i="7"/>
  <c r="D308" i="7"/>
  <c r="E308" i="7"/>
  <c r="C308" i="7"/>
  <c r="O309" i="7"/>
  <c r="B308" i="7"/>
  <c r="K309" i="7" l="1"/>
  <c r="M309" i="7"/>
  <c r="J309" i="7"/>
  <c r="L309" i="7"/>
  <c r="N309" i="7"/>
  <c r="G309" i="7"/>
  <c r="I309" i="7"/>
  <c r="F309" i="7"/>
  <c r="H309" i="7"/>
  <c r="D309" i="7"/>
  <c r="E309" i="7"/>
  <c r="C309" i="7"/>
  <c r="O310" i="7"/>
  <c r="B309" i="7"/>
  <c r="J310" i="7" l="1"/>
  <c r="L310" i="7"/>
  <c r="N310" i="7"/>
  <c r="K310" i="7"/>
  <c r="M310" i="7"/>
  <c r="G310" i="7"/>
  <c r="I310" i="7"/>
  <c r="F310" i="7"/>
  <c r="H310" i="7"/>
  <c r="D310" i="7"/>
  <c r="E310" i="7"/>
  <c r="C310" i="7"/>
  <c r="O311" i="7"/>
  <c r="B310" i="7"/>
  <c r="K311" i="7" l="1"/>
  <c r="M311" i="7"/>
  <c r="J311" i="7"/>
  <c r="L311" i="7"/>
  <c r="N311" i="7"/>
  <c r="G311" i="7"/>
  <c r="I311" i="7"/>
  <c r="F311" i="7"/>
  <c r="H311" i="7"/>
  <c r="D311" i="7"/>
  <c r="E311" i="7"/>
  <c r="C311" i="7"/>
  <c r="O312" i="7"/>
  <c r="B311" i="7"/>
  <c r="J312" i="7" l="1"/>
  <c r="L312" i="7"/>
  <c r="N312" i="7"/>
  <c r="K312" i="7"/>
  <c r="M312" i="7"/>
  <c r="G312" i="7"/>
  <c r="I312" i="7"/>
  <c r="F312" i="7"/>
  <c r="H312" i="7"/>
  <c r="D312" i="7"/>
  <c r="E312" i="7"/>
  <c r="C312" i="7"/>
  <c r="O313" i="7"/>
  <c r="B312" i="7"/>
  <c r="K313" i="7" l="1"/>
  <c r="M313" i="7"/>
  <c r="J313" i="7"/>
  <c r="L313" i="7"/>
  <c r="N313" i="7"/>
  <c r="G313" i="7"/>
  <c r="I313" i="7"/>
  <c r="F313" i="7"/>
  <c r="H313" i="7"/>
  <c r="D313" i="7"/>
  <c r="E313" i="7"/>
  <c r="C313" i="7"/>
  <c r="O314" i="7"/>
  <c r="B313" i="7"/>
  <c r="J314" i="7" l="1"/>
  <c r="L314" i="7"/>
  <c r="N314" i="7"/>
  <c r="K314" i="7"/>
  <c r="M314" i="7"/>
  <c r="G314" i="7"/>
  <c r="I314" i="7"/>
  <c r="F314" i="7"/>
  <c r="H314" i="7"/>
  <c r="D314" i="7"/>
  <c r="E314" i="7"/>
  <c r="C314" i="7"/>
  <c r="O315" i="7"/>
  <c r="B314" i="7"/>
  <c r="K315" i="7" l="1"/>
  <c r="M315" i="7"/>
  <c r="J315" i="7"/>
  <c r="L315" i="7"/>
  <c r="N315" i="7"/>
  <c r="G315" i="7"/>
  <c r="I315" i="7"/>
  <c r="F315" i="7"/>
  <c r="H315" i="7"/>
  <c r="D315" i="7"/>
  <c r="E315" i="7"/>
  <c r="C315" i="7"/>
  <c r="O316" i="7"/>
  <c r="B315" i="7"/>
  <c r="J316" i="7" l="1"/>
  <c r="L316" i="7"/>
  <c r="N316" i="7"/>
  <c r="K316" i="7"/>
  <c r="M316" i="7"/>
  <c r="G316" i="7"/>
  <c r="I316" i="7"/>
  <c r="F316" i="7"/>
  <c r="H316" i="7"/>
  <c r="D316" i="7"/>
  <c r="E316" i="7"/>
  <c r="C316" i="7"/>
  <c r="O317" i="7"/>
  <c r="B316" i="7"/>
  <c r="K317" i="7" l="1"/>
  <c r="M317" i="7"/>
  <c r="J317" i="7"/>
  <c r="L317" i="7"/>
  <c r="N317" i="7"/>
  <c r="G317" i="7"/>
  <c r="I317" i="7"/>
  <c r="F317" i="7"/>
  <c r="H317" i="7"/>
  <c r="D317" i="7"/>
  <c r="E317" i="7"/>
  <c r="C317" i="7"/>
  <c r="O318" i="7"/>
  <c r="B317" i="7"/>
  <c r="J318" i="7" l="1"/>
  <c r="L318" i="7"/>
  <c r="N318" i="7"/>
  <c r="K318" i="7"/>
  <c r="M318" i="7"/>
  <c r="G318" i="7"/>
  <c r="I318" i="7"/>
  <c r="F318" i="7"/>
  <c r="H318" i="7"/>
  <c r="D318" i="7"/>
  <c r="E318" i="7"/>
  <c r="C318" i="7"/>
  <c r="O319" i="7"/>
  <c r="B318" i="7"/>
  <c r="K319" i="7" l="1"/>
  <c r="M319" i="7"/>
  <c r="J319" i="7"/>
  <c r="L319" i="7"/>
  <c r="N319" i="7"/>
  <c r="G319" i="7"/>
  <c r="I319" i="7"/>
  <c r="F319" i="7"/>
  <c r="H319" i="7"/>
  <c r="D319" i="7"/>
  <c r="E319" i="7"/>
  <c r="C319" i="7"/>
  <c r="O320" i="7"/>
  <c r="B319" i="7"/>
  <c r="J320" i="7" l="1"/>
  <c r="L320" i="7"/>
  <c r="N320" i="7"/>
  <c r="K320" i="7"/>
  <c r="M320" i="7"/>
  <c r="G320" i="7"/>
  <c r="I320" i="7"/>
  <c r="F320" i="7"/>
  <c r="H320" i="7"/>
  <c r="D320" i="7"/>
  <c r="E320" i="7"/>
  <c r="C320" i="7"/>
  <c r="O321" i="7"/>
  <c r="B320" i="7"/>
  <c r="K321" i="7" l="1"/>
  <c r="M321" i="7"/>
  <c r="J321" i="7"/>
  <c r="L321" i="7"/>
  <c r="N321" i="7"/>
  <c r="G321" i="7"/>
  <c r="I321" i="7"/>
  <c r="F321" i="7"/>
  <c r="H321" i="7"/>
  <c r="D321" i="7"/>
  <c r="E321" i="7"/>
  <c r="C321" i="7"/>
  <c r="O322" i="7"/>
  <c r="B321" i="7"/>
  <c r="J322" i="7" l="1"/>
  <c r="L322" i="7"/>
  <c r="N322" i="7"/>
  <c r="K322" i="7"/>
  <c r="M322" i="7"/>
  <c r="G322" i="7"/>
  <c r="I322" i="7"/>
  <c r="F322" i="7"/>
  <c r="H322" i="7"/>
  <c r="D322" i="7"/>
  <c r="E322" i="7"/>
  <c r="C322" i="7"/>
  <c r="O323" i="7"/>
  <c r="B322" i="7"/>
  <c r="K323" i="7" l="1"/>
  <c r="M323" i="7"/>
  <c r="J323" i="7"/>
  <c r="L323" i="7"/>
  <c r="N323" i="7"/>
  <c r="G323" i="7"/>
  <c r="I323" i="7"/>
  <c r="F323" i="7"/>
  <c r="H323" i="7"/>
  <c r="D323" i="7"/>
  <c r="E323" i="7"/>
  <c r="C323" i="7"/>
  <c r="O324" i="7"/>
  <c r="B323" i="7"/>
  <c r="J324" i="7" l="1"/>
  <c r="L324" i="7"/>
  <c r="N324" i="7"/>
  <c r="K324" i="7"/>
  <c r="M324" i="7"/>
  <c r="G324" i="7"/>
  <c r="I324" i="7"/>
  <c r="F324" i="7"/>
  <c r="H324" i="7"/>
  <c r="D324" i="7"/>
  <c r="E324" i="7"/>
  <c r="C324" i="7"/>
  <c r="O325" i="7"/>
  <c r="B324" i="7"/>
  <c r="K325" i="7" l="1"/>
  <c r="M325" i="7"/>
  <c r="J325" i="7"/>
  <c r="L325" i="7"/>
  <c r="N325" i="7"/>
  <c r="G325" i="7"/>
  <c r="I325" i="7"/>
  <c r="F325" i="7"/>
  <c r="H325" i="7"/>
  <c r="D325" i="7"/>
  <c r="E325" i="7"/>
  <c r="C325" i="7"/>
  <c r="O326" i="7"/>
  <c r="B325" i="7"/>
  <c r="J326" i="7" l="1"/>
  <c r="L326" i="7"/>
  <c r="N326" i="7"/>
  <c r="K326" i="7"/>
  <c r="M326" i="7"/>
  <c r="G326" i="7"/>
  <c r="I326" i="7"/>
  <c r="F326" i="7"/>
  <c r="H326" i="7"/>
  <c r="D326" i="7"/>
  <c r="E326" i="7"/>
  <c r="C326" i="7"/>
  <c r="O327" i="7"/>
  <c r="B326" i="7"/>
  <c r="K327" i="7" l="1"/>
  <c r="M327" i="7"/>
  <c r="J327" i="7"/>
  <c r="L327" i="7"/>
  <c r="N327" i="7"/>
  <c r="G327" i="7"/>
  <c r="I327" i="7"/>
  <c r="F327" i="7"/>
  <c r="H327" i="7"/>
  <c r="D327" i="7"/>
  <c r="E327" i="7"/>
  <c r="C327" i="7"/>
  <c r="O328" i="7"/>
  <c r="B327" i="7"/>
  <c r="J328" i="7" l="1"/>
  <c r="L328" i="7"/>
  <c r="N328" i="7"/>
  <c r="K328" i="7"/>
  <c r="M328" i="7"/>
  <c r="G328" i="7"/>
  <c r="I328" i="7"/>
  <c r="F328" i="7"/>
  <c r="H328" i="7"/>
  <c r="D328" i="7"/>
  <c r="E328" i="7"/>
  <c r="C328" i="7"/>
  <c r="O329" i="7"/>
  <c r="B328" i="7"/>
  <c r="K329" i="7" l="1"/>
  <c r="M329" i="7"/>
  <c r="J329" i="7"/>
  <c r="L329" i="7"/>
  <c r="N329" i="7"/>
  <c r="G329" i="7"/>
  <c r="I329" i="7"/>
  <c r="F329" i="7"/>
  <c r="H329" i="7"/>
  <c r="D329" i="7"/>
  <c r="E329" i="7"/>
  <c r="C329" i="7"/>
  <c r="O330" i="7"/>
  <c r="B329" i="7"/>
  <c r="J330" i="7" l="1"/>
  <c r="L330" i="7"/>
  <c r="N330" i="7"/>
  <c r="K330" i="7"/>
  <c r="M330" i="7"/>
  <c r="G330" i="7"/>
  <c r="I330" i="7"/>
  <c r="F330" i="7"/>
  <c r="H330" i="7"/>
  <c r="D330" i="7"/>
  <c r="E330" i="7"/>
  <c r="C330" i="7"/>
  <c r="O331" i="7"/>
  <c r="B330" i="7"/>
  <c r="K331" i="7" l="1"/>
  <c r="M331" i="7"/>
  <c r="J331" i="7"/>
  <c r="L331" i="7"/>
  <c r="N331" i="7"/>
  <c r="G331" i="7"/>
  <c r="I331" i="7"/>
  <c r="F331" i="7"/>
  <c r="H331" i="7"/>
  <c r="D331" i="7"/>
  <c r="E331" i="7"/>
  <c r="C331" i="7"/>
  <c r="O332" i="7"/>
  <c r="B331" i="7"/>
  <c r="J332" i="7" l="1"/>
  <c r="L332" i="7"/>
  <c r="N332" i="7"/>
  <c r="K332" i="7"/>
  <c r="M332" i="7"/>
  <c r="G332" i="7"/>
  <c r="I332" i="7"/>
  <c r="F332" i="7"/>
  <c r="H332" i="7"/>
  <c r="D332" i="7"/>
  <c r="E332" i="7"/>
  <c r="C332" i="7"/>
  <c r="O333" i="7"/>
  <c r="B332" i="7"/>
  <c r="K333" i="7" l="1"/>
  <c r="J333" i="7"/>
  <c r="L333" i="7"/>
  <c r="N333" i="7"/>
  <c r="M333" i="7"/>
  <c r="G333" i="7"/>
  <c r="I333" i="7"/>
  <c r="F333" i="7"/>
  <c r="H333" i="7"/>
  <c r="D333" i="7"/>
  <c r="E333" i="7"/>
  <c r="C333" i="7"/>
  <c r="O334" i="7"/>
  <c r="B333" i="7"/>
  <c r="K334" i="7" l="1"/>
  <c r="M334" i="7"/>
  <c r="J334" i="7"/>
  <c r="N334" i="7"/>
  <c r="L334" i="7"/>
  <c r="G334" i="7"/>
  <c r="I334" i="7"/>
  <c r="F334" i="7"/>
  <c r="H334" i="7"/>
  <c r="D334" i="7"/>
  <c r="E334" i="7"/>
  <c r="C334" i="7"/>
  <c r="O335" i="7"/>
  <c r="B334" i="7"/>
  <c r="J335" i="7" l="1"/>
  <c r="L335" i="7"/>
  <c r="N335" i="7"/>
  <c r="M335" i="7"/>
  <c r="K335" i="7"/>
  <c r="G335" i="7"/>
  <c r="I335" i="7"/>
  <c r="F335" i="7"/>
  <c r="H335" i="7"/>
  <c r="D335" i="7"/>
  <c r="E335" i="7"/>
  <c r="C335" i="7"/>
  <c r="O336" i="7"/>
  <c r="B335" i="7"/>
  <c r="K336" i="7" l="1"/>
  <c r="M336" i="7"/>
  <c r="L336" i="7"/>
  <c r="J336" i="7"/>
  <c r="N336" i="7"/>
  <c r="G336" i="7"/>
  <c r="I336" i="7"/>
  <c r="F336" i="7"/>
  <c r="H336" i="7"/>
  <c r="D336" i="7"/>
  <c r="E336" i="7"/>
  <c r="C336" i="7"/>
  <c r="O337" i="7"/>
  <c r="B336" i="7"/>
  <c r="J337" i="7" l="1"/>
  <c r="L337" i="7"/>
  <c r="N337" i="7"/>
  <c r="K337" i="7"/>
  <c r="M337" i="7"/>
  <c r="G337" i="7"/>
  <c r="I337" i="7"/>
  <c r="F337" i="7"/>
  <c r="H337" i="7"/>
  <c r="D337" i="7"/>
  <c r="E337" i="7"/>
  <c r="C337" i="7"/>
  <c r="O338" i="7"/>
  <c r="B337" i="7"/>
  <c r="K338" i="7" l="1"/>
  <c r="M338" i="7"/>
  <c r="J338" i="7"/>
  <c r="N338" i="7"/>
  <c r="L338" i="7"/>
  <c r="G338" i="7"/>
  <c r="I338" i="7"/>
  <c r="F338" i="7"/>
  <c r="H338" i="7"/>
  <c r="D338" i="7"/>
  <c r="E338" i="7"/>
  <c r="C338" i="7"/>
  <c r="O339" i="7"/>
  <c r="B338" i="7"/>
  <c r="J339" i="7" l="1"/>
  <c r="L339" i="7"/>
  <c r="N339" i="7"/>
  <c r="M339" i="7"/>
  <c r="K339" i="7"/>
  <c r="G339" i="7"/>
  <c r="I339" i="7"/>
  <c r="F339" i="7"/>
  <c r="H339" i="7"/>
  <c r="D339" i="7"/>
  <c r="E339" i="7"/>
  <c r="C339" i="7"/>
  <c r="O340" i="7"/>
  <c r="B339" i="7"/>
  <c r="K340" i="7" l="1"/>
  <c r="M340" i="7"/>
  <c r="L340" i="7"/>
  <c r="J340" i="7"/>
  <c r="N340" i="7"/>
  <c r="G340" i="7"/>
  <c r="I340" i="7"/>
  <c r="F340" i="7"/>
  <c r="H340" i="7"/>
  <c r="D340" i="7"/>
  <c r="E340" i="7"/>
  <c r="C340" i="7"/>
  <c r="O341" i="7"/>
  <c r="B340" i="7"/>
  <c r="J341" i="7" l="1"/>
  <c r="L341" i="7"/>
  <c r="N341" i="7"/>
  <c r="K341" i="7"/>
  <c r="M341" i="7"/>
  <c r="G341" i="7"/>
  <c r="I341" i="7"/>
  <c r="F341" i="7"/>
  <c r="H341" i="7"/>
  <c r="D341" i="7"/>
  <c r="E341" i="7"/>
  <c r="C341" i="7"/>
  <c r="O342" i="7"/>
  <c r="B341" i="7"/>
  <c r="K342" i="7" l="1"/>
  <c r="M342" i="7"/>
  <c r="J342" i="7"/>
  <c r="N342" i="7"/>
  <c r="L342" i="7"/>
  <c r="G342" i="7"/>
  <c r="I342" i="7"/>
  <c r="F342" i="7"/>
  <c r="H342" i="7"/>
  <c r="D342" i="7"/>
  <c r="E342" i="7"/>
  <c r="C342" i="7"/>
  <c r="O343" i="7"/>
  <c r="B342" i="7"/>
  <c r="J343" i="7" l="1"/>
  <c r="L343" i="7"/>
  <c r="N343" i="7"/>
  <c r="M343" i="7"/>
  <c r="K343" i="7"/>
  <c r="G343" i="7"/>
  <c r="I343" i="7"/>
  <c r="F343" i="7"/>
  <c r="H343" i="7"/>
  <c r="D343" i="7"/>
  <c r="E343" i="7"/>
  <c r="C343" i="7"/>
  <c r="O344" i="7"/>
  <c r="B343" i="7"/>
  <c r="K344" i="7" l="1"/>
  <c r="M344" i="7"/>
  <c r="L344" i="7"/>
  <c r="J344" i="7"/>
  <c r="N344" i="7"/>
  <c r="G344" i="7"/>
  <c r="I344" i="7"/>
  <c r="F344" i="7"/>
  <c r="H344" i="7"/>
  <c r="D344" i="7"/>
  <c r="E344" i="7"/>
  <c r="C344" i="7"/>
  <c r="O345" i="7"/>
  <c r="B344" i="7"/>
  <c r="J345" i="7" l="1"/>
  <c r="L345" i="7"/>
  <c r="N345" i="7"/>
  <c r="K345" i="7"/>
  <c r="M345" i="7"/>
  <c r="G345" i="7"/>
  <c r="I345" i="7"/>
  <c r="F345" i="7"/>
  <c r="H345" i="7"/>
  <c r="D345" i="7"/>
  <c r="E345" i="7"/>
  <c r="C345" i="7"/>
  <c r="O346" i="7"/>
  <c r="B345" i="7"/>
  <c r="K346" i="7" l="1"/>
  <c r="M346" i="7"/>
  <c r="J346" i="7"/>
  <c r="N346" i="7"/>
  <c r="L346" i="7"/>
  <c r="G346" i="7"/>
  <c r="I346" i="7"/>
  <c r="F346" i="7"/>
  <c r="H346" i="7"/>
  <c r="D346" i="7"/>
  <c r="E346" i="7"/>
  <c r="C346" i="7"/>
  <c r="O347" i="7"/>
  <c r="B346" i="7"/>
  <c r="J347" i="7" l="1"/>
  <c r="L347" i="7"/>
  <c r="N347" i="7"/>
  <c r="M347" i="7"/>
  <c r="K347" i="7"/>
  <c r="G347" i="7"/>
  <c r="I347" i="7"/>
  <c r="F347" i="7"/>
  <c r="H347" i="7"/>
  <c r="D347" i="7"/>
  <c r="E347" i="7"/>
  <c r="C347" i="7"/>
  <c r="O348" i="7"/>
  <c r="B347" i="7"/>
  <c r="K348" i="7" l="1"/>
  <c r="M348" i="7"/>
  <c r="L348" i="7"/>
  <c r="J348" i="7"/>
  <c r="N348" i="7"/>
  <c r="G348" i="7"/>
  <c r="I348" i="7"/>
  <c r="F348" i="7"/>
  <c r="H348" i="7"/>
  <c r="D348" i="7"/>
  <c r="E348" i="7"/>
  <c r="C348" i="7"/>
  <c r="O349" i="7"/>
  <c r="B348" i="7"/>
  <c r="J349" i="7" l="1"/>
  <c r="L349" i="7"/>
  <c r="N349" i="7"/>
  <c r="K349" i="7"/>
  <c r="M349" i="7"/>
  <c r="G349" i="7"/>
  <c r="I349" i="7"/>
  <c r="F349" i="7"/>
  <c r="H349" i="7"/>
  <c r="D349" i="7"/>
  <c r="E349" i="7"/>
  <c r="C349" i="7"/>
  <c r="O350" i="7"/>
  <c r="B349" i="7"/>
  <c r="K350" i="7" l="1"/>
  <c r="M350" i="7"/>
  <c r="J350" i="7"/>
  <c r="N350" i="7"/>
  <c r="L350" i="7"/>
  <c r="G350" i="7"/>
  <c r="I350" i="7"/>
  <c r="F350" i="7"/>
  <c r="H350" i="7"/>
  <c r="D350" i="7"/>
  <c r="E350" i="7"/>
  <c r="C350" i="7"/>
  <c r="O351" i="7"/>
  <c r="B350" i="7"/>
  <c r="J351" i="7" l="1"/>
  <c r="L351" i="7"/>
  <c r="N351" i="7"/>
  <c r="M351" i="7"/>
  <c r="K351" i="7"/>
  <c r="G351" i="7"/>
  <c r="I351" i="7"/>
  <c r="F351" i="7"/>
  <c r="H351" i="7"/>
  <c r="D351" i="7"/>
  <c r="E351" i="7"/>
  <c r="C351" i="7"/>
  <c r="O352" i="7"/>
  <c r="B351" i="7"/>
  <c r="K352" i="7" l="1"/>
  <c r="M352" i="7"/>
  <c r="L352" i="7"/>
  <c r="J352" i="7"/>
  <c r="N352" i="7"/>
  <c r="G352" i="7"/>
  <c r="I352" i="7"/>
  <c r="F352" i="7"/>
  <c r="H352" i="7"/>
  <c r="D352" i="7"/>
  <c r="E352" i="7"/>
  <c r="C352" i="7"/>
  <c r="O353" i="7"/>
  <c r="B352" i="7"/>
  <c r="J353" i="7" l="1"/>
  <c r="L353" i="7"/>
  <c r="N353" i="7"/>
  <c r="K353" i="7"/>
  <c r="M353" i="7"/>
  <c r="G353" i="7"/>
  <c r="I353" i="7"/>
  <c r="F353" i="7"/>
  <c r="H353" i="7"/>
  <c r="D353" i="7"/>
  <c r="E353" i="7"/>
  <c r="C353" i="7"/>
  <c r="O354" i="7"/>
  <c r="B353" i="7"/>
  <c r="K354" i="7" l="1"/>
  <c r="M354" i="7"/>
  <c r="J354" i="7"/>
  <c r="N354" i="7"/>
  <c r="L354" i="7"/>
  <c r="G354" i="7"/>
  <c r="I354" i="7"/>
  <c r="F354" i="7"/>
  <c r="H354" i="7"/>
  <c r="D354" i="7"/>
  <c r="E354" i="7"/>
  <c r="C354" i="7"/>
  <c r="O355" i="7"/>
  <c r="B354" i="7"/>
  <c r="J355" i="7" l="1"/>
  <c r="L355" i="7"/>
  <c r="N355" i="7"/>
  <c r="M355" i="7"/>
  <c r="K355" i="7"/>
  <c r="G355" i="7"/>
  <c r="I355" i="7"/>
  <c r="F355" i="7"/>
  <c r="H355" i="7"/>
  <c r="D355" i="7"/>
  <c r="E355" i="7"/>
  <c r="C355" i="7"/>
  <c r="O356" i="7"/>
  <c r="B355" i="7"/>
  <c r="K356" i="7" l="1"/>
  <c r="M356" i="7"/>
  <c r="L356" i="7"/>
  <c r="J356" i="7"/>
  <c r="N356" i="7"/>
  <c r="G356" i="7"/>
  <c r="I356" i="7"/>
  <c r="F356" i="7"/>
  <c r="H356" i="7"/>
  <c r="D356" i="7"/>
  <c r="E356" i="7"/>
  <c r="C356" i="7"/>
  <c r="O357" i="7"/>
  <c r="B356" i="7"/>
  <c r="J357" i="7" l="1"/>
  <c r="L357" i="7"/>
  <c r="N357" i="7"/>
  <c r="K357" i="7"/>
  <c r="M357" i="7"/>
  <c r="G357" i="7"/>
  <c r="I357" i="7"/>
  <c r="F357" i="7"/>
  <c r="H357" i="7"/>
  <c r="D357" i="7"/>
  <c r="E357" i="7"/>
  <c r="C357" i="7"/>
  <c r="O358" i="7"/>
  <c r="B357" i="7"/>
  <c r="K358" i="7" l="1"/>
  <c r="M358" i="7"/>
  <c r="J358" i="7"/>
  <c r="N358" i="7"/>
  <c r="L358" i="7"/>
  <c r="G358" i="7"/>
  <c r="I358" i="7"/>
  <c r="F358" i="7"/>
  <c r="H358" i="7"/>
  <c r="D358" i="7"/>
  <c r="E358" i="7"/>
  <c r="C358" i="7"/>
  <c r="O359" i="7"/>
  <c r="B358" i="7"/>
  <c r="J359" i="7" l="1"/>
  <c r="L359" i="7"/>
  <c r="N359" i="7"/>
  <c r="M359" i="7"/>
  <c r="K359" i="7"/>
  <c r="G359" i="7"/>
  <c r="I359" i="7"/>
  <c r="F359" i="7"/>
  <c r="H359" i="7"/>
  <c r="D359" i="7"/>
  <c r="E359" i="7"/>
  <c r="C359" i="7"/>
  <c r="O360" i="7"/>
  <c r="B359" i="7"/>
  <c r="K360" i="7" l="1"/>
  <c r="M360" i="7"/>
  <c r="L360" i="7"/>
  <c r="J360" i="7"/>
  <c r="N360" i="7"/>
  <c r="G360" i="7"/>
  <c r="I360" i="7"/>
  <c r="F360" i="7"/>
  <c r="H360" i="7"/>
  <c r="D360" i="7"/>
  <c r="E360" i="7"/>
  <c r="C360" i="7"/>
  <c r="O361" i="7"/>
  <c r="B360" i="7"/>
  <c r="J361" i="7" l="1"/>
  <c r="L361" i="7"/>
  <c r="N361" i="7"/>
  <c r="K361" i="7"/>
  <c r="M361" i="7"/>
  <c r="G361" i="7"/>
  <c r="I361" i="7"/>
  <c r="F361" i="7"/>
  <c r="H361" i="7"/>
  <c r="D361" i="7"/>
  <c r="E361" i="7"/>
  <c r="C361" i="7"/>
  <c r="O362" i="7"/>
  <c r="B361" i="7"/>
  <c r="K362" i="7" l="1"/>
  <c r="M362" i="7"/>
  <c r="J362" i="7"/>
  <c r="N362" i="7"/>
  <c r="L362" i="7"/>
  <c r="G362" i="7"/>
  <c r="I362" i="7"/>
  <c r="F362" i="7"/>
  <c r="H362" i="7"/>
  <c r="D362" i="7"/>
  <c r="E362" i="7"/>
  <c r="C362" i="7"/>
  <c r="O363" i="7"/>
  <c r="B362" i="7"/>
  <c r="J363" i="7" l="1"/>
  <c r="L363" i="7"/>
  <c r="N363" i="7"/>
  <c r="M363" i="7"/>
  <c r="K363" i="7"/>
  <c r="G363" i="7"/>
  <c r="I363" i="7"/>
  <c r="F363" i="7"/>
  <c r="H363" i="7"/>
  <c r="D363" i="7"/>
  <c r="E363" i="7"/>
  <c r="C363" i="7"/>
  <c r="O364" i="7"/>
  <c r="B363" i="7"/>
  <c r="K364" i="7" l="1"/>
  <c r="M364" i="7"/>
  <c r="L364" i="7"/>
  <c r="J364" i="7"/>
  <c r="N364" i="7"/>
  <c r="G364" i="7"/>
  <c r="I364" i="7"/>
  <c r="F364" i="7"/>
  <c r="H364" i="7"/>
  <c r="D364" i="7"/>
  <c r="E364" i="7"/>
  <c r="C364" i="7"/>
  <c r="O365" i="7"/>
  <c r="B364" i="7"/>
  <c r="J365" i="7" l="1"/>
  <c r="L365" i="7"/>
  <c r="N365" i="7"/>
  <c r="K365" i="7"/>
  <c r="M365" i="7"/>
  <c r="G365" i="7"/>
  <c r="I365" i="7"/>
  <c r="F365" i="7"/>
  <c r="H365" i="7"/>
  <c r="D365" i="7"/>
  <c r="E365" i="7"/>
  <c r="C365" i="7"/>
  <c r="O366" i="7"/>
  <c r="B365" i="7"/>
  <c r="K366" i="7" l="1"/>
  <c r="M366" i="7"/>
  <c r="J366" i="7"/>
  <c r="N366" i="7"/>
  <c r="L366" i="7"/>
  <c r="G366" i="7"/>
  <c r="I366" i="7"/>
  <c r="F366" i="7"/>
  <c r="H366" i="7"/>
  <c r="D366" i="7"/>
  <c r="E366" i="7"/>
  <c r="C366" i="7"/>
  <c r="O367" i="7"/>
  <c r="B366" i="7"/>
  <c r="J367" i="7" l="1"/>
  <c r="L367" i="7"/>
  <c r="N367" i="7"/>
  <c r="M367" i="7"/>
  <c r="K367" i="7"/>
  <c r="G367" i="7"/>
  <c r="I367" i="7"/>
  <c r="F367" i="7"/>
  <c r="H367" i="7"/>
  <c r="D367" i="7"/>
  <c r="E367" i="7"/>
  <c r="C367" i="7"/>
  <c r="O368" i="7"/>
  <c r="B367" i="7"/>
  <c r="K368" i="7" l="1"/>
  <c r="L368" i="7"/>
  <c r="N368" i="7"/>
  <c r="J368" i="7"/>
  <c r="M368" i="7"/>
  <c r="G368" i="7"/>
  <c r="I368" i="7"/>
  <c r="F368" i="7"/>
  <c r="H368" i="7"/>
  <c r="D368" i="7"/>
  <c r="E368" i="7"/>
  <c r="C368" i="7"/>
  <c r="O369" i="7"/>
  <c r="B368" i="7"/>
  <c r="K369" i="7" l="1"/>
  <c r="M369" i="7"/>
  <c r="J369" i="7"/>
  <c r="L369" i="7"/>
  <c r="N369" i="7"/>
  <c r="G369" i="7"/>
  <c r="I369" i="7"/>
  <c r="F369" i="7"/>
  <c r="H369" i="7"/>
  <c r="D369" i="7"/>
  <c r="E369" i="7"/>
  <c r="C369" i="7"/>
  <c r="O370" i="7"/>
  <c r="B369" i="7"/>
  <c r="J370" i="7" l="1"/>
  <c r="L370" i="7"/>
  <c r="N370" i="7"/>
  <c r="K370" i="7"/>
  <c r="M370" i="7"/>
  <c r="G370" i="7"/>
  <c r="I370" i="7"/>
  <c r="F370" i="7"/>
  <c r="H370" i="7"/>
  <c r="D370" i="7"/>
  <c r="E370" i="7"/>
  <c r="C370" i="7"/>
  <c r="O371" i="7"/>
  <c r="B370" i="7"/>
  <c r="K371" i="7" l="1"/>
  <c r="M371" i="7"/>
  <c r="J371" i="7"/>
  <c r="L371" i="7"/>
  <c r="N371" i="7"/>
  <c r="G371" i="7"/>
  <c r="I371" i="7"/>
  <c r="F371" i="7"/>
  <c r="H371" i="7"/>
  <c r="D371" i="7"/>
  <c r="E371" i="7"/>
  <c r="C371" i="7"/>
  <c r="O372" i="7"/>
  <c r="B371" i="7"/>
  <c r="J372" i="7" l="1"/>
  <c r="L372" i="7"/>
  <c r="N372" i="7"/>
  <c r="K372" i="7"/>
  <c r="M372" i="7"/>
  <c r="G372" i="7"/>
  <c r="I372" i="7"/>
  <c r="F372" i="7"/>
  <c r="H372" i="7"/>
  <c r="D372" i="7"/>
  <c r="E372" i="7"/>
  <c r="C372" i="7"/>
  <c r="O373" i="7"/>
  <c r="B372" i="7"/>
  <c r="K373" i="7" l="1"/>
  <c r="M373" i="7"/>
  <c r="J373" i="7"/>
  <c r="L373" i="7"/>
  <c r="N373" i="7"/>
  <c r="G373" i="7"/>
  <c r="I373" i="7"/>
  <c r="F373" i="7"/>
  <c r="H373" i="7"/>
  <c r="D373" i="7"/>
  <c r="E373" i="7"/>
  <c r="C373" i="7"/>
  <c r="O374" i="7"/>
  <c r="B373" i="7"/>
  <c r="J374" i="7" l="1"/>
  <c r="L374" i="7"/>
  <c r="N374" i="7"/>
  <c r="K374" i="7"/>
  <c r="M374" i="7"/>
  <c r="G374" i="7"/>
  <c r="I374" i="7"/>
  <c r="F374" i="7"/>
  <c r="H374" i="7"/>
  <c r="D374" i="7"/>
  <c r="E374" i="7"/>
  <c r="C374" i="7"/>
  <c r="O375" i="7"/>
  <c r="B374" i="7"/>
  <c r="K375" i="7" l="1"/>
  <c r="M375" i="7"/>
  <c r="J375" i="7"/>
  <c r="L375" i="7"/>
  <c r="N375" i="7"/>
  <c r="G375" i="7"/>
  <c r="I375" i="7"/>
  <c r="F375" i="7"/>
  <c r="H375" i="7"/>
  <c r="D375" i="7"/>
  <c r="E375" i="7"/>
  <c r="C375" i="7"/>
  <c r="O376" i="7"/>
  <c r="B375" i="7"/>
  <c r="J376" i="7" l="1"/>
  <c r="L376" i="7"/>
  <c r="N376" i="7"/>
  <c r="K376" i="7"/>
  <c r="M376" i="7"/>
  <c r="G376" i="7"/>
  <c r="I376" i="7"/>
  <c r="F376" i="7"/>
  <c r="H376" i="7"/>
  <c r="D376" i="7"/>
  <c r="E376" i="7"/>
  <c r="C376" i="7"/>
  <c r="O377" i="7"/>
  <c r="B376" i="7"/>
  <c r="K377" i="7" l="1"/>
  <c r="M377" i="7"/>
  <c r="J377" i="7"/>
  <c r="L377" i="7"/>
  <c r="N377" i="7"/>
  <c r="G377" i="7"/>
  <c r="I377" i="7"/>
  <c r="F377" i="7"/>
  <c r="H377" i="7"/>
  <c r="D377" i="7"/>
  <c r="E377" i="7"/>
  <c r="C377" i="7"/>
  <c r="O378" i="7"/>
  <c r="B377" i="7"/>
  <c r="J378" i="7" l="1"/>
  <c r="L378" i="7"/>
  <c r="N378" i="7"/>
  <c r="K378" i="7"/>
  <c r="M378" i="7"/>
  <c r="G378" i="7"/>
  <c r="I378" i="7"/>
  <c r="F378" i="7"/>
  <c r="H378" i="7"/>
  <c r="D378" i="7"/>
  <c r="E378" i="7"/>
  <c r="C378" i="7"/>
  <c r="O379" i="7"/>
  <c r="B378" i="7"/>
  <c r="K379" i="7" l="1"/>
  <c r="M379" i="7"/>
  <c r="J379" i="7"/>
  <c r="L379" i="7"/>
  <c r="N379" i="7"/>
  <c r="G379" i="7"/>
  <c r="I379" i="7"/>
  <c r="F379" i="7"/>
  <c r="H379" i="7"/>
  <c r="D379" i="7"/>
  <c r="E379" i="7"/>
  <c r="C379" i="7"/>
  <c r="O380" i="7"/>
  <c r="B379" i="7"/>
  <c r="J380" i="7" l="1"/>
  <c r="L380" i="7"/>
  <c r="N380" i="7"/>
  <c r="K380" i="7"/>
  <c r="M380" i="7"/>
  <c r="G380" i="7"/>
  <c r="I380" i="7"/>
  <c r="F380" i="7"/>
  <c r="H380" i="7"/>
  <c r="D380" i="7"/>
  <c r="E380" i="7"/>
  <c r="C380" i="7"/>
  <c r="O381" i="7"/>
  <c r="B380" i="7"/>
  <c r="K381" i="7" l="1"/>
  <c r="M381" i="7"/>
  <c r="J381" i="7"/>
  <c r="L381" i="7"/>
  <c r="N381" i="7"/>
  <c r="G381" i="7"/>
  <c r="I381" i="7"/>
  <c r="F381" i="7"/>
  <c r="H381" i="7"/>
  <c r="D381" i="7"/>
  <c r="E381" i="7"/>
  <c r="C381" i="7"/>
  <c r="O382" i="7"/>
  <c r="B381" i="7"/>
  <c r="J382" i="7" l="1"/>
  <c r="L382" i="7"/>
  <c r="N382" i="7"/>
  <c r="K382" i="7"/>
  <c r="M382" i="7"/>
  <c r="G382" i="7"/>
  <c r="I382" i="7"/>
  <c r="F382" i="7"/>
  <c r="H382" i="7"/>
  <c r="D382" i="7"/>
  <c r="E382" i="7"/>
  <c r="C382" i="7"/>
  <c r="O383" i="7"/>
  <c r="B382" i="7"/>
  <c r="K383" i="7" l="1"/>
  <c r="M383" i="7"/>
  <c r="J383" i="7"/>
  <c r="L383" i="7"/>
  <c r="N383" i="7"/>
  <c r="G383" i="7"/>
  <c r="I383" i="7"/>
  <c r="F383" i="7"/>
  <c r="H383" i="7"/>
  <c r="D383" i="7"/>
  <c r="E383" i="7"/>
  <c r="C383" i="7"/>
  <c r="O384" i="7"/>
  <c r="B383" i="7"/>
  <c r="J384" i="7" l="1"/>
  <c r="L384" i="7"/>
  <c r="N384" i="7"/>
  <c r="K384" i="7"/>
  <c r="M384" i="7"/>
  <c r="G384" i="7"/>
  <c r="I384" i="7"/>
  <c r="F384" i="7"/>
  <c r="H384" i="7"/>
  <c r="D384" i="7"/>
  <c r="E384" i="7"/>
  <c r="C384" i="7"/>
  <c r="O385" i="7"/>
  <c r="B384" i="7"/>
  <c r="K385" i="7" l="1"/>
  <c r="M385" i="7"/>
  <c r="J385" i="7"/>
  <c r="L385" i="7"/>
  <c r="N385" i="7"/>
  <c r="G385" i="7"/>
  <c r="I385" i="7"/>
  <c r="F385" i="7"/>
  <c r="H385" i="7"/>
  <c r="D385" i="7"/>
  <c r="E385" i="7"/>
  <c r="C385" i="7"/>
  <c r="O386" i="7"/>
  <c r="B385" i="7"/>
  <c r="J386" i="7" l="1"/>
  <c r="L386" i="7"/>
  <c r="N386" i="7"/>
  <c r="K386" i="7"/>
  <c r="M386" i="7"/>
  <c r="G386" i="7"/>
  <c r="I386" i="7"/>
  <c r="F386" i="7"/>
  <c r="H386" i="7"/>
  <c r="D386" i="7"/>
  <c r="E386" i="7"/>
  <c r="C386" i="7"/>
  <c r="O387" i="7"/>
  <c r="B386" i="7"/>
  <c r="K387" i="7" l="1"/>
  <c r="M387" i="7"/>
  <c r="J387" i="7"/>
  <c r="L387" i="7"/>
  <c r="N387" i="7"/>
  <c r="G387" i="7"/>
  <c r="I387" i="7"/>
  <c r="F387" i="7"/>
  <c r="H387" i="7"/>
  <c r="D387" i="7"/>
  <c r="E387" i="7"/>
  <c r="C387" i="7"/>
  <c r="O388" i="7"/>
  <c r="B387" i="7"/>
  <c r="J388" i="7" l="1"/>
  <c r="L388" i="7"/>
  <c r="N388" i="7"/>
  <c r="K388" i="7"/>
  <c r="M388" i="7"/>
  <c r="G388" i="7"/>
  <c r="I388" i="7"/>
  <c r="F388" i="7"/>
  <c r="H388" i="7"/>
  <c r="D388" i="7"/>
  <c r="E388" i="7"/>
  <c r="C388" i="7"/>
  <c r="O389" i="7"/>
  <c r="B388" i="7"/>
  <c r="K389" i="7" l="1"/>
  <c r="M389" i="7"/>
  <c r="J389" i="7"/>
  <c r="L389" i="7"/>
  <c r="N389" i="7"/>
  <c r="G389" i="7"/>
  <c r="I389" i="7"/>
  <c r="F389" i="7"/>
  <c r="H389" i="7"/>
  <c r="D389" i="7"/>
  <c r="E389" i="7"/>
  <c r="C389" i="7"/>
  <c r="O390" i="7"/>
  <c r="B389" i="7"/>
  <c r="J390" i="7" l="1"/>
  <c r="L390" i="7"/>
  <c r="N390" i="7"/>
  <c r="K390" i="7"/>
  <c r="M390" i="7"/>
  <c r="G390" i="7"/>
  <c r="I390" i="7"/>
  <c r="F390" i="7"/>
  <c r="H390" i="7"/>
  <c r="D390" i="7"/>
  <c r="E390" i="7"/>
  <c r="C390" i="7"/>
  <c r="O391" i="7"/>
  <c r="B390" i="7"/>
  <c r="K391" i="7" l="1"/>
  <c r="M391" i="7"/>
  <c r="J391" i="7"/>
  <c r="L391" i="7"/>
  <c r="N391" i="7"/>
  <c r="G391" i="7"/>
  <c r="I391" i="7"/>
  <c r="F391" i="7"/>
  <c r="H391" i="7"/>
  <c r="D391" i="7"/>
  <c r="E391" i="7"/>
  <c r="C391" i="7"/>
  <c r="O392" i="7"/>
  <c r="B391" i="7"/>
  <c r="J392" i="7" l="1"/>
  <c r="L392" i="7"/>
  <c r="N392" i="7"/>
  <c r="K392" i="7"/>
  <c r="M392" i="7"/>
  <c r="G392" i="7"/>
  <c r="I392" i="7"/>
  <c r="F392" i="7"/>
  <c r="H392" i="7"/>
  <c r="D392" i="7"/>
  <c r="E392" i="7"/>
  <c r="C392" i="7"/>
  <c r="O393" i="7"/>
  <c r="B392" i="7"/>
  <c r="K393" i="7" l="1"/>
  <c r="M393" i="7"/>
  <c r="J393" i="7"/>
  <c r="L393" i="7"/>
  <c r="N393" i="7"/>
  <c r="G393" i="7"/>
  <c r="I393" i="7"/>
  <c r="F393" i="7"/>
  <c r="H393" i="7"/>
  <c r="D393" i="7"/>
  <c r="E393" i="7"/>
  <c r="C393" i="7"/>
  <c r="O394" i="7"/>
  <c r="B393" i="7"/>
  <c r="J394" i="7" l="1"/>
  <c r="L394" i="7"/>
  <c r="N394" i="7"/>
  <c r="K394" i="7"/>
  <c r="M394" i="7"/>
  <c r="G394" i="7"/>
  <c r="I394" i="7"/>
  <c r="F394" i="7"/>
  <c r="H394" i="7"/>
  <c r="D394" i="7"/>
  <c r="E394" i="7"/>
  <c r="C394" i="7"/>
  <c r="O395" i="7"/>
  <c r="B394" i="7"/>
  <c r="K395" i="7" l="1"/>
  <c r="M395" i="7"/>
  <c r="J395" i="7"/>
  <c r="L395" i="7"/>
  <c r="N395" i="7"/>
  <c r="G395" i="7"/>
  <c r="I395" i="7"/>
  <c r="F395" i="7"/>
  <c r="H395" i="7"/>
  <c r="D395" i="7"/>
  <c r="E395" i="7"/>
  <c r="C395" i="7"/>
  <c r="O396" i="7"/>
  <c r="B395" i="7"/>
  <c r="J396" i="7" l="1"/>
  <c r="L396" i="7"/>
  <c r="N396" i="7"/>
  <c r="K396" i="7"/>
  <c r="M396" i="7"/>
  <c r="G396" i="7"/>
  <c r="I396" i="7"/>
  <c r="F396" i="7"/>
  <c r="H396" i="7"/>
  <c r="D396" i="7"/>
  <c r="E396" i="7"/>
  <c r="C396" i="7"/>
  <c r="O397" i="7"/>
  <c r="B396" i="7"/>
  <c r="K397" i="7" l="1"/>
  <c r="M397" i="7"/>
  <c r="J397" i="7"/>
  <c r="L397" i="7"/>
  <c r="N397" i="7"/>
  <c r="G397" i="7"/>
  <c r="I397" i="7"/>
  <c r="F397" i="7"/>
  <c r="H397" i="7"/>
  <c r="D397" i="7"/>
  <c r="E397" i="7"/>
  <c r="C397" i="7"/>
  <c r="O398" i="7"/>
  <c r="B397" i="7"/>
  <c r="J398" i="7" l="1"/>
  <c r="L398" i="7"/>
  <c r="N398" i="7"/>
  <c r="K398" i="7"/>
  <c r="M398" i="7"/>
  <c r="G398" i="7"/>
  <c r="I398" i="7"/>
  <c r="F398" i="7"/>
  <c r="H398" i="7"/>
  <c r="D398" i="7"/>
  <c r="E398" i="7"/>
  <c r="C398" i="7"/>
  <c r="O399" i="7"/>
  <c r="B398" i="7"/>
  <c r="K399" i="7" l="1"/>
  <c r="M399" i="7"/>
  <c r="J399" i="7"/>
  <c r="L399" i="7"/>
  <c r="N399" i="7"/>
  <c r="G399" i="7"/>
  <c r="I399" i="7"/>
  <c r="F399" i="7"/>
  <c r="H399" i="7"/>
  <c r="D399" i="7"/>
  <c r="E399" i="7"/>
  <c r="C399" i="7"/>
  <c r="O400" i="7"/>
  <c r="B399" i="7"/>
  <c r="J400" i="7" l="1"/>
  <c r="L400" i="7"/>
  <c r="N400" i="7"/>
  <c r="K400" i="7"/>
  <c r="M400" i="7"/>
  <c r="G400" i="7"/>
  <c r="I400" i="7"/>
  <c r="F400" i="7"/>
  <c r="H400" i="7"/>
  <c r="D400" i="7"/>
  <c r="E400" i="7"/>
  <c r="C400" i="7"/>
  <c r="O401" i="7"/>
  <c r="B400" i="7"/>
  <c r="K401" i="7" l="1"/>
  <c r="M401" i="7"/>
  <c r="J401" i="7"/>
  <c r="L401" i="7"/>
  <c r="N401" i="7"/>
  <c r="G401" i="7"/>
  <c r="I401" i="7"/>
  <c r="F401" i="7"/>
  <c r="H401" i="7"/>
  <c r="D401" i="7"/>
  <c r="E401" i="7"/>
  <c r="C401" i="7"/>
  <c r="O402" i="7"/>
  <c r="B401" i="7"/>
  <c r="J402" i="7" l="1"/>
  <c r="L402" i="7"/>
  <c r="N402" i="7"/>
  <c r="K402" i="7"/>
  <c r="M402" i="7"/>
  <c r="G402" i="7"/>
  <c r="I402" i="7"/>
  <c r="F402" i="7"/>
  <c r="H402" i="7"/>
  <c r="D402" i="7"/>
  <c r="E402" i="7"/>
  <c r="C402" i="7"/>
  <c r="O403" i="7"/>
  <c r="B402" i="7"/>
  <c r="K403" i="7" l="1"/>
  <c r="M403" i="7"/>
  <c r="J403" i="7"/>
  <c r="L403" i="7"/>
  <c r="N403" i="7"/>
  <c r="G403" i="7"/>
  <c r="I403" i="7"/>
  <c r="F403" i="7"/>
  <c r="H403" i="7"/>
  <c r="D403" i="7"/>
  <c r="E403" i="7"/>
  <c r="C403" i="7"/>
  <c r="O404" i="7"/>
  <c r="B403" i="7"/>
  <c r="J404" i="7" l="1"/>
  <c r="L404" i="7"/>
  <c r="N404" i="7"/>
  <c r="K404" i="7"/>
  <c r="M404" i="7"/>
  <c r="G404" i="7"/>
  <c r="I404" i="7"/>
  <c r="F404" i="7"/>
  <c r="H404" i="7"/>
  <c r="D404" i="7"/>
  <c r="E404" i="7"/>
  <c r="C404" i="7"/>
  <c r="O405" i="7"/>
  <c r="B404" i="7"/>
  <c r="K405" i="7" l="1"/>
  <c r="M405" i="7"/>
  <c r="J405" i="7"/>
  <c r="L405" i="7"/>
  <c r="N405" i="7"/>
  <c r="G405" i="7"/>
  <c r="I405" i="7"/>
  <c r="F405" i="7"/>
  <c r="H405" i="7"/>
  <c r="D405" i="7"/>
  <c r="E405" i="7"/>
  <c r="C405" i="7"/>
  <c r="O406" i="7"/>
  <c r="B405" i="7"/>
  <c r="J406" i="7" l="1"/>
  <c r="L406" i="7"/>
  <c r="N406" i="7"/>
  <c r="K406" i="7"/>
  <c r="M406" i="7"/>
  <c r="G406" i="7"/>
  <c r="I406" i="7"/>
  <c r="F406" i="7"/>
  <c r="H406" i="7"/>
  <c r="D406" i="7"/>
  <c r="E406" i="7"/>
  <c r="C406" i="7"/>
  <c r="O407" i="7"/>
  <c r="B406" i="7"/>
  <c r="K407" i="7" l="1"/>
  <c r="M407" i="7"/>
  <c r="J407" i="7"/>
  <c r="L407" i="7"/>
  <c r="N407" i="7"/>
  <c r="G407" i="7"/>
  <c r="I407" i="7"/>
  <c r="F407" i="7"/>
  <c r="H407" i="7"/>
  <c r="D407" i="7"/>
  <c r="E407" i="7"/>
  <c r="C407" i="7"/>
  <c r="O408" i="7"/>
  <c r="B407" i="7"/>
  <c r="J408" i="7" l="1"/>
  <c r="L408" i="7"/>
  <c r="N408" i="7"/>
  <c r="K408" i="7"/>
  <c r="M408" i="7"/>
  <c r="G408" i="7"/>
  <c r="I408" i="7"/>
  <c r="F408" i="7"/>
  <c r="H408" i="7"/>
  <c r="D408" i="7"/>
  <c r="E408" i="7"/>
  <c r="C408" i="7"/>
  <c r="O409" i="7"/>
  <c r="B408" i="7"/>
  <c r="K409" i="7" l="1"/>
  <c r="M409" i="7"/>
  <c r="J409" i="7"/>
  <c r="L409" i="7"/>
  <c r="N409" i="7"/>
  <c r="G409" i="7"/>
  <c r="I409" i="7"/>
  <c r="F409" i="7"/>
  <c r="H409" i="7"/>
  <c r="D409" i="7"/>
  <c r="E409" i="7"/>
  <c r="C409" i="7"/>
  <c r="O410" i="7"/>
  <c r="B409" i="7"/>
  <c r="J410" i="7" l="1"/>
  <c r="L410" i="7"/>
  <c r="N410" i="7"/>
  <c r="K410" i="7"/>
  <c r="M410" i="7"/>
  <c r="G410" i="7"/>
  <c r="I410" i="7"/>
  <c r="F410" i="7"/>
  <c r="H410" i="7"/>
  <c r="D410" i="7"/>
  <c r="E410" i="7"/>
  <c r="C410" i="7"/>
  <c r="O411" i="7"/>
  <c r="B410" i="7"/>
  <c r="K411" i="7" l="1"/>
  <c r="M411" i="7"/>
  <c r="J411" i="7"/>
  <c r="L411" i="7"/>
  <c r="N411" i="7"/>
  <c r="G411" i="7"/>
  <c r="I411" i="7"/>
  <c r="F411" i="7"/>
  <c r="H411" i="7"/>
  <c r="D411" i="7"/>
  <c r="E411" i="7"/>
  <c r="C411" i="7"/>
  <c r="O412" i="7"/>
  <c r="B411" i="7"/>
  <c r="J412" i="7" l="1"/>
  <c r="L412" i="7"/>
  <c r="N412" i="7"/>
  <c r="K412" i="7"/>
  <c r="M412" i="7"/>
  <c r="G412" i="7"/>
  <c r="I412" i="7"/>
  <c r="F412" i="7"/>
  <c r="H412" i="7"/>
  <c r="D412" i="7"/>
  <c r="E412" i="7"/>
  <c r="C412" i="7"/>
  <c r="O413" i="7"/>
  <c r="B412" i="7"/>
  <c r="K413" i="7" l="1"/>
  <c r="M413" i="7"/>
  <c r="J413" i="7"/>
  <c r="L413" i="7"/>
  <c r="N413" i="7"/>
  <c r="G413" i="7"/>
  <c r="I413" i="7"/>
  <c r="F413" i="7"/>
  <c r="H413" i="7"/>
  <c r="D413" i="7"/>
  <c r="E413" i="7"/>
  <c r="C413" i="7"/>
  <c r="O414" i="7"/>
  <c r="B413" i="7"/>
  <c r="J414" i="7" l="1"/>
  <c r="L414" i="7"/>
  <c r="N414" i="7"/>
  <c r="K414" i="7"/>
  <c r="M414" i="7"/>
  <c r="G414" i="7"/>
  <c r="I414" i="7"/>
  <c r="F414" i="7"/>
  <c r="H414" i="7"/>
  <c r="D414" i="7"/>
  <c r="E414" i="7"/>
  <c r="C414" i="7"/>
  <c r="O415" i="7"/>
  <c r="B414" i="7"/>
  <c r="K415" i="7" l="1"/>
  <c r="M415" i="7"/>
  <c r="J415" i="7"/>
  <c r="L415" i="7"/>
  <c r="N415" i="7"/>
  <c r="G415" i="7"/>
  <c r="I415" i="7"/>
  <c r="F415" i="7"/>
  <c r="H415" i="7"/>
  <c r="D415" i="7"/>
  <c r="E415" i="7"/>
  <c r="C415" i="7"/>
  <c r="O416" i="7"/>
  <c r="B415" i="7"/>
  <c r="J416" i="7" l="1"/>
  <c r="L416" i="7"/>
  <c r="N416" i="7"/>
  <c r="K416" i="7"/>
  <c r="M416" i="7"/>
  <c r="G416" i="7"/>
  <c r="I416" i="7"/>
  <c r="F416" i="7"/>
  <c r="H416" i="7"/>
  <c r="D416" i="7"/>
  <c r="E416" i="7"/>
  <c r="C416" i="7"/>
  <c r="O417" i="7"/>
  <c r="B416" i="7"/>
  <c r="K417" i="7" l="1"/>
  <c r="M417" i="7"/>
  <c r="J417" i="7"/>
  <c r="L417" i="7"/>
  <c r="N417" i="7"/>
  <c r="G417" i="7"/>
  <c r="I417" i="7"/>
  <c r="F417" i="7"/>
  <c r="H417" i="7"/>
  <c r="D417" i="7"/>
  <c r="E417" i="7"/>
  <c r="C417" i="7"/>
  <c r="O418" i="7"/>
  <c r="B417" i="7"/>
  <c r="J418" i="7" l="1"/>
  <c r="L418" i="7"/>
  <c r="N418" i="7"/>
  <c r="K418" i="7"/>
  <c r="M418" i="7"/>
  <c r="G418" i="7"/>
  <c r="I418" i="7"/>
  <c r="F418" i="7"/>
  <c r="H418" i="7"/>
  <c r="D418" i="7"/>
  <c r="E418" i="7"/>
  <c r="C418" i="7"/>
  <c r="O419" i="7"/>
  <c r="B418" i="7"/>
  <c r="K419" i="7" l="1"/>
  <c r="M419" i="7"/>
  <c r="J419" i="7"/>
  <c r="L419" i="7"/>
  <c r="N419" i="7"/>
  <c r="G419" i="7"/>
  <c r="I419" i="7"/>
  <c r="F419" i="7"/>
  <c r="H419" i="7"/>
  <c r="D419" i="7"/>
  <c r="E419" i="7"/>
  <c r="C419" i="7"/>
  <c r="O420" i="7"/>
  <c r="B419" i="7"/>
  <c r="J420" i="7" l="1"/>
  <c r="L420" i="7"/>
  <c r="N420" i="7"/>
  <c r="K420" i="7"/>
  <c r="M420" i="7"/>
  <c r="G420" i="7"/>
  <c r="I420" i="7"/>
  <c r="F420" i="7"/>
  <c r="H420" i="7"/>
  <c r="D420" i="7"/>
  <c r="E420" i="7"/>
  <c r="C420" i="7"/>
  <c r="O421" i="7"/>
  <c r="B420" i="7"/>
  <c r="K421" i="7" l="1"/>
  <c r="M421" i="7"/>
  <c r="J421" i="7"/>
  <c r="L421" i="7"/>
  <c r="N421" i="7"/>
  <c r="G421" i="7"/>
  <c r="I421" i="7"/>
  <c r="F421" i="7"/>
  <c r="H421" i="7"/>
  <c r="D421" i="7"/>
  <c r="E421" i="7"/>
  <c r="C421" i="7"/>
  <c r="O422" i="7"/>
  <c r="B421" i="7"/>
  <c r="J422" i="7" l="1"/>
  <c r="L422" i="7"/>
  <c r="N422" i="7"/>
  <c r="K422" i="7"/>
  <c r="M422" i="7"/>
  <c r="G422" i="7"/>
  <c r="I422" i="7"/>
  <c r="F422" i="7"/>
  <c r="H422" i="7"/>
  <c r="D422" i="7"/>
  <c r="E422" i="7"/>
  <c r="C422" i="7"/>
  <c r="O423" i="7"/>
  <c r="B422" i="7"/>
  <c r="K423" i="7" l="1"/>
  <c r="M423" i="7"/>
  <c r="J423" i="7"/>
  <c r="L423" i="7"/>
  <c r="N423" i="7"/>
  <c r="G423" i="7"/>
  <c r="I423" i="7"/>
  <c r="F423" i="7"/>
  <c r="H423" i="7"/>
  <c r="D423" i="7"/>
  <c r="E423" i="7"/>
  <c r="C423" i="7"/>
  <c r="O424" i="7"/>
  <c r="B423" i="7"/>
  <c r="J424" i="7" l="1"/>
  <c r="L424" i="7"/>
  <c r="N424" i="7"/>
  <c r="K424" i="7"/>
  <c r="M424" i="7"/>
  <c r="G424" i="7"/>
  <c r="I424" i="7"/>
  <c r="F424" i="7"/>
  <c r="H424" i="7"/>
  <c r="D424" i="7"/>
  <c r="E424" i="7"/>
  <c r="C424" i="7"/>
  <c r="O425" i="7"/>
  <c r="B424" i="7"/>
  <c r="K425" i="7" l="1"/>
  <c r="M425" i="7"/>
  <c r="J425" i="7"/>
  <c r="L425" i="7"/>
  <c r="N425" i="7"/>
  <c r="G425" i="7"/>
  <c r="I425" i="7"/>
  <c r="F425" i="7"/>
  <c r="H425" i="7"/>
  <c r="D425" i="7"/>
  <c r="E425" i="7"/>
  <c r="C425" i="7"/>
  <c r="O426" i="7"/>
  <c r="B425" i="7"/>
  <c r="J426" i="7" l="1"/>
  <c r="L426" i="7"/>
  <c r="N426" i="7"/>
  <c r="K426" i="7"/>
  <c r="M426" i="7"/>
  <c r="G426" i="7"/>
  <c r="I426" i="7"/>
  <c r="F426" i="7"/>
  <c r="H426" i="7"/>
  <c r="D426" i="7"/>
  <c r="E426" i="7"/>
  <c r="C426" i="7"/>
  <c r="O427" i="7"/>
  <c r="B426" i="7"/>
  <c r="K427" i="7" l="1"/>
  <c r="M427" i="7"/>
  <c r="J427" i="7"/>
  <c r="L427" i="7"/>
  <c r="N427" i="7"/>
  <c r="G427" i="7"/>
  <c r="I427" i="7"/>
  <c r="F427" i="7"/>
  <c r="H427" i="7"/>
  <c r="D427" i="7"/>
  <c r="E427" i="7"/>
  <c r="C427" i="7"/>
  <c r="O428" i="7"/>
  <c r="B427" i="7"/>
  <c r="J428" i="7" l="1"/>
  <c r="L428" i="7"/>
  <c r="N428" i="7"/>
  <c r="K428" i="7"/>
  <c r="M428" i="7"/>
  <c r="G428" i="7"/>
  <c r="I428" i="7"/>
  <c r="F428" i="7"/>
  <c r="H428" i="7"/>
  <c r="D428" i="7"/>
  <c r="E428" i="7"/>
  <c r="C428" i="7"/>
  <c r="O429" i="7"/>
  <c r="B428" i="7"/>
  <c r="K429" i="7" l="1"/>
  <c r="M429" i="7"/>
  <c r="J429" i="7"/>
  <c r="L429" i="7"/>
  <c r="N429" i="7"/>
  <c r="G429" i="7"/>
  <c r="I429" i="7"/>
  <c r="F429" i="7"/>
  <c r="H429" i="7"/>
  <c r="D429" i="7"/>
  <c r="E429" i="7"/>
  <c r="C429" i="7"/>
  <c r="O430" i="7"/>
  <c r="B429" i="7"/>
  <c r="J430" i="7" l="1"/>
  <c r="L430" i="7"/>
  <c r="N430" i="7"/>
  <c r="K430" i="7"/>
  <c r="M430" i="7"/>
  <c r="G430" i="7"/>
  <c r="I430" i="7"/>
  <c r="F430" i="7"/>
  <c r="H430" i="7"/>
  <c r="D430" i="7"/>
  <c r="E430" i="7"/>
  <c r="C430" i="7"/>
  <c r="O431" i="7"/>
  <c r="B430" i="7"/>
  <c r="K431" i="7" l="1"/>
  <c r="M431" i="7"/>
  <c r="J431" i="7"/>
  <c r="L431" i="7"/>
  <c r="N431" i="7"/>
  <c r="G431" i="7"/>
  <c r="I431" i="7"/>
  <c r="F431" i="7"/>
  <c r="H431" i="7"/>
  <c r="D431" i="7"/>
  <c r="E431" i="7"/>
  <c r="C431" i="7"/>
  <c r="O432" i="7"/>
  <c r="B431" i="7"/>
  <c r="J432" i="7" l="1"/>
  <c r="L432" i="7"/>
  <c r="N432" i="7"/>
  <c r="K432" i="7"/>
  <c r="M432" i="7"/>
  <c r="G432" i="7"/>
  <c r="I432" i="7"/>
  <c r="F432" i="7"/>
  <c r="H432" i="7"/>
  <c r="D432" i="7"/>
  <c r="E432" i="7"/>
  <c r="C432" i="7"/>
  <c r="O433" i="7"/>
  <c r="B432" i="7"/>
  <c r="K433" i="7" l="1"/>
  <c r="M433" i="7"/>
  <c r="J433" i="7"/>
  <c r="L433" i="7"/>
  <c r="N433" i="7"/>
  <c r="G433" i="7"/>
  <c r="I433" i="7"/>
  <c r="F433" i="7"/>
  <c r="H433" i="7"/>
  <c r="D433" i="7"/>
  <c r="E433" i="7"/>
  <c r="C433" i="7"/>
  <c r="O434" i="7"/>
  <c r="B433" i="7"/>
  <c r="J434" i="7" l="1"/>
  <c r="L434" i="7"/>
  <c r="N434" i="7"/>
  <c r="K434" i="7"/>
  <c r="M434" i="7"/>
  <c r="G434" i="7"/>
  <c r="I434" i="7"/>
  <c r="F434" i="7"/>
  <c r="H434" i="7"/>
  <c r="D434" i="7"/>
  <c r="E434" i="7"/>
  <c r="C434" i="7"/>
  <c r="O435" i="7"/>
  <c r="B434" i="7"/>
  <c r="K435" i="7" l="1"/>
  <c r="M435" i="7"/>
  <c r="J435" i="7"/>
  <c r="L435" i="7"/>
  <c r="N435" i="7"/>
  <c r="G435" i="7"/>
  <c r="I435" i="7"/>
  <c r="F435" i="7"/>
  <c r="H435" i="7"/>
  <c r="D435" i="7"/>
  <c r="E435" i="7"/>
  <c r="C435" i="7"/>
  <c r="O436" i="7"/>
  <c r="B435" i="7"/>
  <c r="J436" i="7" l="1"/>
  <c r="L436" i="7"/>
  <c r="N436" i="7"/>
  <c r="K436" i="7"/>
  <c r="M436" i="7"/>
  <c r="G436" i="7"/>
  <c r="I436" i="7"/>
  <c r="F436" i="7"/>
  <c r="H436" i="7"/>
  <c r="D436" i="7"/>
  <c r="E436" i="7"/>
  <c r="C436" i="7"/>
  <c r="O437" i="7"/>
  <c r="B436" i="7"/>
  <c r="K437" i="7" l="1"/>
  <c r="M437" i="7"/>
  <c r="J437" i="7"/>
  <c r="L437" i="7"/>
  <c r="N437" i="7"/>
  <c r="G437" i="7"/>
  <c r="I437" i="7"/>
  <c r="F437" i="7"/>
  <c r="H437" i="7"/>
  <c r="D437" i="7"/>
  <c r="E437" i="7"/>
  <c r="C437" i="7"/>
  <c r="O438" i="7"/>
  <c r="B437" i="7"/>
  <c r="J438" i="7" l="1"/>
  <c r="L438" i="7"/>
  <c r="N438" i="7"/>
  <c r="K438" i="7"/>
  <c r="M438" i="7"/>
  <c r="G438" i="7"/>
  <c r="I438" i="7"/>
  <c r="F438" i="7"/>
  <c r="H438" i="7"/>
  <c r="D438" i="7"/>
  <c r="E438" i="7"/>
  <c r="C438" i="7"/>
  <c r="O439" i="7"/>
  <c r="B438" i="7"/>
  <c r="K439" i="7" l="1"/>
  <c r="M439" i="7"/>
  <c r="J439" i="7"/>
  <c r="L439" i="7"/>
  <c r="N439" i="7"/>
  <c r="G439" i="7"/>
  <c r="I439" i="7"/>
  <c r="F439" i="7"/>
  <c r="H439" i="7"/>
  <c r="D439" i="7"/>
  <c r="E439" i="7"/>
  <c r="C439" i="7"/>
  <c r="O440" i="7"/>
  <c r="B439" i="7"/>
  <c r="J440" i="7" l="1"/>
  <c r="L440" i="7"/>
  <c r="N440" i="7"/>
  <c r="K440" i="7"/>
  <c r="M440" i="7"/>
  <c r="G440" i="7"/>
  <c r="I440" i="7"/>
  <c r="F440" i="7"/>
  <c r="H440" i="7"/>
  <c r="D440" i="7"/>
  <c r="E440" i="7"/>
  <c r="C440" i="7"/>
  <c r="O441" i="7"/>
  <c r="B440" i="7"/>
  <c r="K441" i="7" l="1"/>
  <c r="M441" i="7"/>
  <c r="J441" i="7"/>
  <c r="L441" i="7"/>
  <c r="N441" i="7"/>
  <c r="G441" i="7"/>
  <c r="I441" i="7"/>
  <c r="F441" i="7"/>
  <c r="H441" i="7"/>
  <c r="D441" i="7"/>
  <c r="E441" i="7"/>
  <c r="C441" i="7"/>
  <c r="O442" i="7"/>
  <c r="B441" i="7"/>
  <c r="J442" i="7" l="1"/>
  <c r="L442" i="7"/>
  <c r="N442" i="7"/>
  <c r="K442" i="7"/>
  <c r="M442" i="7"/>
  <c r="G442" i="7"/>
  <c r="I442" i="7"/>
  <c r="F442" i="7"/>
  <c r="H442" i="7"/>
  <c r="D442" i="7"/>
  <c r="E442" i="7"/>
  <c r="C442" i="7"/>
  <c r="O443" i="7"/>
  <c r="B442" i="7"/>
  <c r="K443" i="7" l="1"/>
  <c r="M443" i="7"/>
  <c r="J443" i="7"/>
  <c r="L443" i="7"/>
  <c r="N443" i="7"/>
  <c r="G443" i="7"/>
  <c r="I443" i="7"/>
  <c r="F443" i="7"/>
  <c r="H443" i="7"/>
  <c r="D443" i="7"/>
  <c r="E443" i="7"/>
  <c r="C443" i="7"/>
  <c r="O444" i="7"/>
  <c r="B443" i="7"/>
  <c r="J444" i="7" l="1"/>
  <c r="L444" i="7"/>
  <c r="N444" i="7"/>
  <c r="K444" i="7"/>
  <c r="M444" i="7"/>
  <c r="G444" i="7"/>
  <c r="I444" i="7"/>
  <c r="F444" i="7"/>
  <c r="H444" i="7"/>
  <c r="D444" i="7"/>
  <c r="E444" i="7"/>
  <c r="C444" i="7"/>
  <c r="O445" i="7"/>
  <c r="B444" i="7"/>
  <c r="K445" i="7" l="1"/>
  <c r="M445" i="7"/>
  <c r="J445" i="7"/>
  <c r="L445" i="7"/>
  <c r="N445" i="7"/>
  <c r="G445" i="7"/>
  <c r="I445" i="7"/>
  <c r="F445" i="7"/>
  <c r="H445" i="7"/>
  <c r="D445" i="7"/>
  <c r="E445" i="7"/>
  <c r="C445" i="7"/>
  <c r="O446" i="7"/>
  <c r="B445" i="7"/>
  <c r="J446" i="7" l="1"/>
  <c r="L446" i="7"/>
  <c r="N446" i="7"/>
  <c r="K446" i="7"/>
  <c r="M446" i="7"/>
  <c r="G446" i="7"/>
  <c r="I446" i="7"/>
  <c r="F446" i="7"/>
  <c r="H446" i="7"/>
  <c r="D446" i="7"/>
  <c r="E446" i="7"/>
  <c r="C446" i="7"/>
  <c r="O447" i="7"/>
  <c r="B446" i="7"/>
  <c r="K447" i="7" l="1"/>
  <c r="M447" i="7"/>
  <c r="J447" i="7"/>
  <c r="L447" i="7"/>
  <c r="N447" i="7"/>
  <c r="G447" i="7"/>
  <c r="I447" i="7"/>
  <c r="F447" i="7"/>
  <c r="H447" i="7"/>
  <c r="D447" i="7"/>
  <c r="E447" i="7"/>
  <c r="C447" i="7"/>
  <c r="O448" i="7"/>
  <c r="B447" i="7"/>
  <c r="J448" i="7" l="1"/>
  <c r="L448" i="7"/>
  <c r="N448" i="7"/>
  <c r="K448" i="7"/>
  <c r="M448" i="7"/>
  <c r="G448" i="7"/>
  <c r="I448" i="7"/>
  <c r="F448" i="7"/>
  <c r="H448" i="7"/>
  <c r="D448" i="7"/>
  <c r="E448" i="7"/>
  <c r="C448" i="7"/>
  <c r="O449" i="7"/>
  <c r="B448" i="7"/>
  <c r="K449" i="7" l="1"/>
  <c r="M449" i="7"/>
  <c r="J449" i="7"/>
  <c r="L449" i="7"/>
  <c r="N449" i="7"/>
  <c r="G449" i="7"/>
  <c r="I449" i="7"/>
  <c r="F449" i="7"/>
  <c r="H449" i="7"/>
  <c r="D449" i="7"/>
  <c r="E449" i="7"/>
  <c r="C449" i="7"/>
  <c r="O450" i="7"/>
  <c r="B449" i="7"/>
  <c r="J450" i="7" l="1"/>
  <c r="L450" i="7"/>
  <c r="N450" i="7"/>
  <c r="K450" i="7"/>
  <c r="M450" i="7"/>
  <c r="G450" i="7"/>
  <c r="I450" i="7"/>
  <c r="F450" i="7"/>
  <c r="H450" i="7"/>
  <c r="D450" i="7"/>
  <c r="E450" i="7"/>
  <c r="C450" i="7"/>
  <c r="O451" i="7"/>
  <c r="B450" i="7"/>
  <c r="K451" i="7" l="1"/>
  <c r="M451" i="7"/>
  <c r="J451" i="7"/>
  <c r="L451" i="7"/>
  <c r="N451" i="7"/>
  <c r="G451" i="7"/>
  <c r="I451" i="7"/>
  <c r="F451" i="7"/>
  <c r="H451" i="7"/>
  <c r="D451" i="7"/>
  <c r="E451" i="7"/>
  <c r="C451" i="7"/>
  <c r="O452" i="7"/>
  <c r="B451" i="7"/>
  <c r="J452" i="7" l="1"/>
  <c r="L452" i="7"/>
  <c r="N452" i="7"/>
  <c r="K452" i="7"/>
  <c r="M452" i="7"/>
  <c r="G452" i="7"/>
  <c r="I452" i="7"/>
  <c r="F452" i="7"/>
  <c r="H452" i="7"/>
  <c r="D452" i="7"/>
  <c r="E452" i="7"/>
  <c r="C452" i="7"/>
  <c r="O453" i="7"/>
  <c r="B452" i="7"/>
  <c r="K453" i="7" l="1"/>
  <c r="M453" i="7"/>
  <c r="J453" i="7"/>
  <c r="L453" i="7"/>
  <c r="N453" i="7"/>
  <c r="G453" i="7"/>
  <c r="I453" i="7"/>
  <c r="F453" i="7"/>
  <c r="H453" i="7"/>
  <c r="D453" i="7"/>
  <c r="E453" i="7"/>
  <c r="C453" i="7"/>
  <c r="O454" i="7"/>
  <c r="B453" i="7"/>
  <c r="J454" i="7" l="1"/>
  <c r="L454" i="7"/>
  <c r="N454" i="7"/>
  <c r="K454" i="7"/>
  <c r="M454" i="7"/>
  <c r="G454" i="7"/>
  <c r="I454" i="7"/>
  <c r="F454" i="7"/>
  <c r="H454" i="7"/>
  <c r="D454" i="7"/>
  <c r="E454" i="7"/>
  <c r="C454" i="7"/>
  <c r="O455" i="7"/>
  <c r="B454" i="7"/>
  <c r="K455" i="7" l="1"/>
  <c r="M455" i="7"/>
  <c r="J455" i="7"/>
  <c r="L455" i="7"/>
  <c r="N455" i="7"/>
  <c r="G455" i="7"/>
  <c r="I455" i="7"/>
  <c r="F455" i="7"/>
  <c r="H455" i="7"/>
  <c r="D455" i="7"/>
  <c r="E455" i="7"/>
  <c r="C455" i="7"/>
  <c r="O456" i="7"/>
  <c r="B455" i="7"/>
  <c r="J456" i="7" l="1"/>
  <c r="L456" i="7"/>
  <c r="N456" i="7"/>
  <c r="K456" i="7"/>
  <c r="M456" i="7"/>
  <c r="G456" i="7"/>
  <c r="I456" i="7"/>
  <c r="F456" i="7"/>
  <c r="H456" i="7"/>
  <c r="D456" i="7"/>
  <c r="E456" i="7"/>
  <c r="C456" i="7"/>
  <c r="O457" i="7"/>
  <c r="B456" i="7"/>
  <c r="K457" i="7" l="1"/>
  <c r="M457" i="7"/>
  <c r="J457" i="7"/>
  <c r="L457" i="7"/>
  <c r="N457" i="7"/>
  <c r="G457" i="7"/>
  <c r="I457" i="7"/>
  <c r="F457" i="7"/>
  <c r="H457" i="7"/>
  <c r="D457" i="7"/>
  <c r="E457" i="7"/>
  <c r="C457" i="7"/>
  <c r="O458" i="7"/>
  <c r="B457" i="7"/>
  <c r="J458" i="7" l="1"/>
  <c r="L458" i="7"/>
  <c r="N458" i="7"/>
  <c r="K458" i="7"/>
  <c r="M458" i="7"/>
  <c r="G458" i="7"/>
  <c r="I458" i="7"/>
  <c r="F458" i="7"/>
  <c r="H458" i="7"/>
  <c r="D458" i="7"/>
  <c r="E458" i="7"/>
  <c r="C458" i="7"/>
  <c r="O459" i="7"/>
  <c r="B458" i="7"/>
  <c r="K459" i="7" l="1"/>
  <c r="M459" i="7"/>
  <c r="J459" i="7"/>
  <c r="L459" i="7"/>
  <c r="N459" i="7"/>
  <c r="G459" i="7"/>
  <c r="I459" i="7"/>
  <c r="F459" i="7"/>
  <c r="H459" i="7"/>
  <c r="D459" i="7"/>
  <c r="E459" i="7"/>
  <c r="C459" i="7"/>
  <c r="O460" i="7"/>
  <c r="B459" i="7"/>
  <c r="J460" i="7" l="1"/>
  <c r="L460" i="7"/>
  <c r="N460" i="7"/>
  <c r="K460" i="7"/>
  <c r="M460" i="7"/>
  <c r="G460" i="7"/>
  <c r="I460" i="7"/>
  <c r="F460" i="7"/>
  <c r="H460" i="7"/>
  <c r="D460" i="7"/>
  <c r="E460" i="7"/>
  <c r="C460" i="7"/>
  <c r="O461" i="7"/>
  <c r="B460" i="7"/>
  <c r="K461" i="7" l="1"/>
  <c r="M461" i="7"/>
  <c r="J461" i="7"/>
  <c r="L461" i="7"/>
  <c r="N461" i="7"/>
  <c r="G461" i="7"/>
  <c r="I461" i="7"/>
  <c r="F461" i="7"/>
  <c r="H461" i="7"/>
  <c r="D461" i="7"/>
  <c r="E461" i="7"/>
  <c r="C461" i="7"/>
  <c r="O462" i="7"/>
  <c r="B461" i="7"/>
  <c r="J462" i="7" l="1"/>
  <c r="L462" i="7"/>
  <c r="N462" i="7"/>
  <c r="K462" i="7"/>
  <c r="M462" i="7"/>
  <c r="G462" i="7"/>
  <c r="I462" i="7"/>
  <c r="F462" i="7"/>
  <c r="H462" i="7"/>
  <c r="D462" i="7"/>
  <c r="E462" i="7"/>
  <c r="C462" i="7"/>
  <c r="O463" i="7"/>
  <c r="B462" i="7"/>
  <c r="K463" i="7" l="1"/>
  <c r="M463" i="7"/>
  <c r="J463" i="7"/>
  <c r="L463" i="7"/>
  <c r="N463" i="7"/>
  <c r="G463" i="7"/>
  <c r="I463" i="7"/>
  <c r="F463" i="7"/>
  <c r="H463" i="7"/>
  <c r="D463" i="7"/>
  <c r="E463" i="7"/>
  <c r="C463" i="7"/>
  <c r="O464" i="7"/>
  <c r="B463" i="7"/>
  <c r="J464" i="7" l="1"/>
  <c r="L464" i="7"/>
  <c r="N464" i="7"/>
  <c r="K464" i="7"/>
  <c r="M464" i="7"/>
  <c r="G464" i="7"/>
  <c r="I464" i="7"/>
  <c r="F464" i="7"/>
  <c r="H464" i="7"/>
  <c r="D464" i="7"/>
  <c r="E464" i="7"/>
  <c r="C464" i="7"/>
  <c r="O465" i="7"/>
  <c r="B464" i="7"/>
  <c r="K465" i="7" l="1"/>
  <c r="M465" i="7"/>
  <c r="J465" i="7"/>
  <c r="L465" i="7"/>
  <c r="N465" i="7"/>
  <c r="G465" i="7"/>
  <c r="I465" i="7"/>
  <c r="F465" i="7"/>
  <c r="H465" i="7"/>
  <c r="D465" i="7"/>
  <c r="E465" i="7"/>
  <c r="C465" i="7"/>
  <c r="O466" i="7"/>
  <c r="B465" i="7"/>
  <c r="J466" i="7" l="1"/>
  <c r="L466" i="7"/>
  <c r="N466" i="7"/>
  <c r="K466" i="7"/>
  <c r="M466" i="7"/>
  <c r="G466" i="7"/>
  <c r="I466" i="7"/>
  <c r="F466" i="7"/>
  <c r="H466" i="7"/>
  <c r="D466" i="7"/>
  <c r="E466" i="7"/>
  <c r="C466" i="7"/>
  <c r="O467" i="7"/>
  <c r="B466" i="7"/>
  <c r="K467" i="7" l="1"/>
  <c r="M467" i="7"/>
  <c r="J467" i="7"/>
  <c r="L467" i="7"/>
  <c r="N467" i="7"/>
  <c r="G467" i="7"/>
  <c r="I467" i="7"/>
  <c r="F467" i="7"/>
  <c r="H467" i="7"/>
  <c r="D467" i="7"/>
  <c r="E467" i="7"/>
  <c r="C467" i="7"/>
  <c r="O468" i="7"/>
  <c r="B467" i="7"/>
  <c r="J468" i="7" l="1"/>
  <c r="L468" i="7"/>
  <c r="N468" i="7"/>
  <c r="K468" i="7"/>
  <c r="M468" i="7"/>
  <c r="G468" i="7"/>
  <c r="I468" i="7"/>
  <c r="F468" i="7"/>
  <c r="H468" i="7"/>
  <c r="D468" i="7"/>
  <c r="E468" i="7"/>
  <c r="C468" i="7"/>
  <c r="O469" i="7"/>
  <c r="B468" i="7"/>
  <c r="K469" i="7" l="1"/>
  <c r="M469" i="7"/>
  <c r="J469" i="7"/>
  <c r="L469" i="7"/>
  <c r="N469" i="7"/>
  <c r="G469" i="7"/>
  <c r="I469" i="7"/>
  <c r="F469" i="7"/>
  <c r="H469" i="7"/>
  <c r="D469" i="7"/>
  <c r="E469" i="7"/>
  <c r="C469" i="7"/>
  <c r="O470" i="7"/>
  <c r="B469" i="7"/>
  <c r="J470" i="7" l="1"/>
  <c r="L470" i="7"/>
  <c r="N470" i="7"/>
  <c r="K470" i="7"/>
  <c r="M470" i="7"/>
  <c r="G470" i="7"/>
  <c r="I470" i="7"/>
  <c r="F470" i="7"/>
  <c r="H470" i="7"/>
  <c r="D470" i="7"/>
  <c r="E470" i="7"/>
  <c r="C470" i="7"/>
  <c r="O471" i="7"/>
  <c r="B470" i="7"/>
  <c r="K471" i="7" l="1"/>
  <c r="M471" i="7"/>
  <c r="J471" i="7"/>
  <c r="L471" i="7"/>
  <c r="N471" i="7"/>
  <c r="G471" i="7"/>
  <c r="I471" i="7"/>
  <c r="F471" i="7"/>
  <c r="H471" i="7"/>
  <c r="D471" i="7"/>
  <c r="E471" i="7"/>
  <c r="C471" i="7"/>
  <c r="O472" i="7"/>
  <c r="B471" i="7"/>
  <c r="J472" i="7" l="1"/>
  <c r="L472" i="7"/>
  <c r="N472" i="7"/>
  <c r="K472" i="7"/>
  <c r="M472" i="7"/>
  <c r="G472" i="7"/>
  <c r="I472" i="7"/>
  <c r="F472" i="7"/>
  <c r="H472" i="7"/>
  <c r="D472" i="7"/>
  <c r="E472" i="7"/>
  <c r="C472" i="7"/>
  <c r="O473" i="7"/>
  <c r="B472" i="7"/>
  <c r="K473" i="7" l="1"/>
  <c r="M473" i="7"/>
  <c r="J473" i="7"/>
  <c r="L473" i="7"/>
  <c r="N473" i="7"/>
  <c r="G473" i="7"/>
  <c r="I473" i="7"/>
  <c r="F473" i="7"/>
  <c r="H473" i="7"/>
  <c r="D473" i="7"/>
  <c r="E473" i="7"/>
  <c r="C473" i="7"/>
  <c r="O474" i="7"/>
  <c r="B473" i="7"/>
  <c r="J474" i="7" l="1"/>
  <c r="L474" i="7"/>
  <c r="N474" i="7"/>
  <c r="K474" i="7"/>
  <c r="M474" i="7"/>
  <c r="G474" i="7"/>
  <c r="I474" i="7"/>
  <c r="F474" i="7"/>
  <c r="H474" i="7"/>
  <c r="D474" i="7"/>
  <c r="E474" i="7"/>
  <c r="C474" i="7"/>
  <c r="O475" i="7"/>
  <c r="B474" i="7"/>
  <c r="K475" i="7" l="1"/>
  <c r="M475" i="7"/>
  <c r="J475" i="7"/>
  <c r="L475" i="7"/>
  <c r="N475" i="7"/>
  <c r="G475" i="7"/>
  <c r="I475" i="7"/>
  <c r="F475" i="7"/>
  <c r="H475" i="7"/>
  <c r="D475" i="7"/>
  <c r="E475" i="7"/>
  <c r="C475" i="7"/>
  <c r="O476" i="7"/>
  <c r="B475" i="7"/>
  <c r="J476" i="7" l="1"/>
  <c r="L476" i="7"/>
  <c r="N476" i="7"/>
  <c r="K476" i="7"/>
  <c r="M476" i="7"/>
  <c r="G476" i="7"/>
  <c r="I476" i="7"/>
  <c r="F476" i="7"/>
  <c r="H476" i="7"/>
  <c r="D476" i="7"/>
  <c r="E476" i="7"/>
  <c r="C476" i="7"/>
  <c r="O477" i="7"/>
  <c r="B476" i="7"/>
  <c r="K477" i="7" l="1"/>
  <c r="M477" i="7"/>
  <c r="J477" i="7"/>
  <c r="L477" i="7"/>
  <c r="N477" i="7"/>
  <c r="G477" i="7"/>
  <c r="I477" i="7"/>
  <c r="F477" i="7"/>
  <c r="H477" i="7"/>
  <c r="D477" i="7"/>
  <c r="E477" i="7"/>
  <c r="C477" i="7"/>
  <c r="O478" i="7"/>
  <c r="B477" i="7"/>
  <c r="J478" i="7" l="1"/>
  <c r="L478" i="7"/>
  <c r="N478" i="7"/>
  <c r="K478" i="7"/>
  <c r="M478" i="7"/>
  <c r="G478" i="7"/>
  <c r="I478" i="7"/>
  <c r="F478" i="7"/>
  <c r="H478" i="7"/>
  <c r="D478" i="7"/>
  <c r="E478" i="7"/>
  <c r="C478" i="7"/>
  <c r="O479" i="7"/>
  <c r="B478" i="7"/>
  <c r="K479" i="7" l="1"/>
  <c r="M479" i="7"/>
  <c r="J479" i="7"/>
  <c r="L479" i="7"/>
  <c r="N479" i="7"/>
  <c r="G479" i="7"/>
  <c r="I479" i="7"/>
  <c r="F479" i="7"/>
  <c r="H479" i="7"/>
  <c r="D479" i="7"/>
  <c r="E479" i="7"/>
  <c r="C479" i="7"/>
  <c r="O480" i="7"/>
  <c r="B479" i="7"/>
  <c r="J480" i="7" l="1"/>
  <c r="L480" i="7"/>
  <c r="N480" i="7"/>
  <c r="K480" i="7"/>
  <c r="M480" i="7"/>
  <c r="G480" i="7"/>
  <c r="I480" i="7"/>
  <c r="F480" i="7"/>
  <c r="H480" i="7"/>
  <c r="D480" i="7"/>
  <c r="E480" i="7"/>
  <c r="C480" i="7"/>
  <c r="O481" i="7"/>
  <c r="B480" i="7"/>
  <c r="K481" i="7" l="1"/>
  <c r="M481" i="7"/>
  <c r="J481" i="7"/>
  <c r="L481" i="7"/>
  <c r="N481" i="7"/>
  <c r="G481" i="7"/>
  <c r="I481" i="7"/>
  <c r="F481" i="7"/>
  <c r="H481" i="7"/>
  <c r="D481" i="7"/>
  <c r="E481" i="7"/>
  <c r="C481" i="7"/>
  <c r="O482" i="7"/>
  <c r="B481" i="7"/>
  <c r="J482" i="7" l="1"/>
  <c r="L482" i="7"/>
  <c r="N482" i="7"/>
  <c r="K482" i="7"/>
  <c r="M482" i="7"/>
  <c r="G482" i="7"/>
  <c r="I482" i="7"/>
  <c r="F482" i="7"/>
  <c r="H482" i="7"/>
  <c r="D482" i="7"/>
  <c r="E482" i="7"/>
  <c r="C482" i="7"/>
  <c r="O483" i="7"/>
  <c r="B482" i="7"/>
  <c r="K483" i="7" l="1"/>
  <c r="M483" i="7"/>
  <c r="J483" i="7"/>
  <c r="L483" i="7"/>
  <c r="N483" i="7"/>
  <c r="G483" i="7"/>
  <c r="I483" i="7"/>
  <c r="F483" i="7"/>
  <c r="H483" i="7"/>
  <c r="D483" i="7"/>
  <c r="E483" i="7"/>
  <c r="C483" i="7"/>
  <c r="O484" i="7"/>
  <c r="B483" i="7"/>
  <c r="J484" i="7" l="1"/>
  <c r="L484" i="7"/>
  <c r="N484" i="7"/>
  <c r="K484" i="7"/>
  <c r="M484" i="7"/>
  <c r="G484" i="7"/>
  <c r="I484" i="7"/>
  <c r="F484" i="7"/>
  <c r="H484" i="7"/>
  <c r="D484" i="7"/>
  <c r="E484" i="7"/>
  <c r="C484" i="7"/>
  <c r="O485" i="7"/>
  <c r="B484" i="7"/>
  <c r="K485" i="7" l="1"/>
  <c r="M485" i="7"/>
  <c r="J485" i="7"/>
  <c r="L485" i="7"/>
  <c r="N485" i="7"/>
  <c r="G485" i="7"/>
  <c r="I485" i="7"/>
  <c r="F485" i="7"/>
  <c r="H485" i="7"/>
  <c r="D485" i="7"/>
  <c r="E485" i="7"/>
  <c r="C485" i="7"/>
  <c r="O486" i="7"/>
  <c r="B485" i="7"/>
  <c r="J486" i="7" l="1"/>
  <c r="L486" i="7"/>
  <c r="N486" i="7"/>
  <c r="K486" i="7"/>
  <c r="M486" i="7"/>
  <c r="G486" i="7"/>
  <c r="I486" i="7"/>
  <c r="F486" i="7"/>
  <c r="H486" i="7"/>
  <c r="D486" i="7"/>
  <c r="E486" i="7"/>
  <c r="C486" i="7"/>
  <c r="O487" i="7"/>
  <c r="B486" i="7"/>
  <c r="K487" i="7" l="1"/>
  <c r="M487" i="7"/>
  <c r="J487" i="7"/>
  <c r="L487" i="7"/>
  <c r="N487" i="7"/>
  <c r="G487" i="7"/>
  <c r="I487" i="7"/>
  <c r="F487" i="7"/>
  <c r="H487" i="7"/>
  <c r="D487" i="7"/>
  <c r="E487" i="7"/>
  <c r="C487" i="7"/>
  <c r="O488" i="7"/>
  <c r="B487" i="7"/>
  <c r="J488" i="7" l="1"/>
  <c r="L488" i="7"/>
  <c r="N488" i="7"/>
  <c r="K488" i="7"/>
  <c r="M488" i="7"/>
  <c r="G488" i="7"/>
  <c r="I488" i="7"/>
  <c r="F488" i="7"/>
  <c r="H488" i="7"/>
  <c r="D488" i="7"/>
  <c r="E488" i="7"/>
  <c r="C488" i="7"/>
  <c r="O489" i="7"/>
  <c r="B488" i="7"/>
  <c r="K489" i="7" l="1"/>
  <c r="M489" i="7"/>
  <c r="J489" i="7"/>
  <c r="L489" i="7"/>
  <c r="N489" i="7"/>
  <c r="G489" i="7"/>
  <c r="I489" i="7"/>
  <c r="F489" i="7"/>
  <c r="H489" i="7"/>
  <c r="D489" i="7"/>
  <c r="E489" i="7"/>
  <c r="C489" i="7"/>
  <c r="O490" i="7"/>
  <c r="B489" i="7"/>
  <c r="J490" i="7" l="1"/>
  <c r="L490" i="7"/>
  <c r="N490" i="7"/>
  <c r="K490" i="7"/>
  <c r="M490" i="7"/>
  <c r="G490" i="7"/>
  <c r="I490" i="7"/>
  <c r="F490" i="7"/>
  <c r="H490" i="7"/>
  <c r="D490" i="7"/>
  <c r="E490" i="7"/>
  <c r="C490" i="7"/>
  <c r="O491" i="7"/>
  <c r="B490" i="7"/>
  <c r="K491" i="7" l="1"/>
  <c r="M491" i="7"/>
  <c r="J491" i="7"/>
  <c r="L491" i="7"/>
  <c r="N491" i="7"/>
  <c r="G491" i="7"/>
  <c r="I491" i="7"/>
  <c r="F491" i="7"/>
  <c r="H491" i="7"/>
  <c r="D491" i="7"/>
  <c r="E491" i="7"/>
  <c r="C491" i="7"/>
  <c r="O492" i="7"/>
  <c r="B491" i="7"/>
  <c r="J492" i="7" l="1"/>
  <c r="L492" i="7"/>
  <c r="N492" i="7"/>
  <c r="K492" i="7"/>
  <c r="M492" i="7"/>
  <c r="G492" i="7"/>
  <c r="I492" i="7"/>
  <c r="F492" i="7"/>
  <c r="H492" i="7"/>
  <c r="D492" i="7"/>
  <c r="E492" i="7"/>
  <c r="C492" i="7"/>
  <c r="O493" i="7"/>
  <c r="B492" i="7"/>
  <c r="K493" i="7" l="1"/>
  <c r="M493" i="7"/>
  <c r="J493" i="7"/>
  <c r="L493" i="7"/>
  <c r="N493" i="7"/>
  <c r="G493" i="7"/>
  <c r="I493" i="7"/>
  <c r="F493" i="7"/>
  <c r="H493" i="7"/>
  <c r="D493" i="7"/>
  <c r="E493" i="7"/>
  <c r="C493" i="7"/>
  <c r="O494" i="7"/>
  <c r="B493" i="7"/>
  <c r="J494" i="7" l="1"/>
  <c r="L494" i="7"/>
  <c r="N494" i="7"/>
  <c r="K494" i="7"/>
  <c r="M494" i="7"/>
  <c r="G494" i="7"/>
  <c r="I494" i="7"/>
  <c r="F494" i="7"/>
  <c r="H494" i="7"/>
  <c r="D494" i="7"/>
  <c r="E494" i="7"/>
  <c r="C494" i="7"/>
  <c r="O495" i="7"/>
  <c r="B494" i="7"/>
  <c r="K495" i="7" l="1"/>
  <c r="M495" i="7"/>
  <c r="J495" i="7"/>
  <c r="L495" i="7"/>
  <c r="N495" i="7"/>
  <c r="G495" i="7"/>
  <c r="I495" i="7"/>
  <c r="F495" i="7"/>
  <c r="H495" i="7"/>
  <c r="D495" i="7"/>
  <c r="E495" i="7"/>
  <c r="C495" i="7"/>
  <c r="O496" i="7"/>
  <c r="B495" i="7"/>
  <c r="J496" i="7" l="1"/>
  <c r="L496" i="7"/>
  <c r="N496" i="7"/>
  <c r="K496" i="7"/>
  <c r="M496" i="7"/>
  <c r="G496" i="7"/>
  <c r="I496" i="7"/>
  <c r="F496" i="7"/>
  <c r="H496" i="7"/>
  <c r="D496" i="7"/>
  <c r="E496" i="7"/>
  <c r="C496" i="7"/>
  <c r="O497" i="7"/>
  <c r="B496" i="7"/>
  <c r="K497" i="7" l="1"/>
  <c r="M497" i="7"/>
  <c r="J497" i="7"/>
  <c r="L497" i="7"/>
  <c r="N497" i="7"/>
  <c r="G497" i="7"/>
  <c r="I497" i="7"/>
  <c r="F497" i="7"/>
  <c r="H497" i="7"/>
  <c r="D497" i="7"/>
  <c r="E497" i="7"/>
  <c r="C497" i="7"/>
  <c r="O498" i="7"/>
  <c r="B497" i="7"/>
  <c r="J498" i="7" l="1"/>
  <c r="L498" i="7"/>
  <c r="N498" i="7"/>
  <c r="K498" i="7"/>
  <c r="M498" i="7"/>
  <c r="G498" i="7"/>
  <c r="I498" i="7"/>
  <c r="F498" i="7"/>
  <c r="H498" i="7"/>
  <c r="D498" i="7"/>
  <c r="E498" i="7"/>
  <c r="C498" i="7"/>
  <c r="O499" i="7"/>
  <c r="B498" i="7"/>
  <c r="K499" i="7" l="1"/>
  <c r="M499" i="7"/>
  <c r="J499" i="7"/>
  <c r="L499" i="7"/>
  <c r="N499" i="7"/>
  <c r="G499" i="7"/>
  <c r="I499" i="7"/>
  <c r="F499" i="7"/>
  <c r="H499" i="7"/>
  <c r="D499" i="7"/>
  <c r="E499" i="7"/>
  <c r="C499" i="7"/>
  <c r="O500" i="7"/>
  <c r="B499" i="7"/>
  <c r="J500" i="7" l="1"/>
  <c r="L500" i="7"/>
  <c r="N500" i="7"/>
  <c r="K500" i="7"/>
  <c r="M500" i="7"/>
  <c r="G500" i="7"/>
  <c r="I500" i="7"/>
  <c r="F500" i="7"/>
  <c r="H500" i="7"/>
  <c r="D500" i="7"/>
  <c r="E500" i="7"/>
  <c r="C500" i="7"/>
  <c r="O501" i="7"/>
  <c r="B500" i="7"/>
  <c r="K501" i="7" l="1"/>
  <c r="M501" i="7"/>
  <c r="J501" i="7"/>
  <c r="L501" i="7"/>
  <c r="N501" i="7"/>
  <c r="G501" i="7"/>
  <c r="I501" i="7"/>
  <c r="F501" i="7"/>
  <c r="H501" i="7"/>
  <c r="D501" i="7"/>
  <c r="E501" i="7"/>
  <c r="C501" i="7"/>
  <c r="O502" i="7"/>
  <c r="B501" i="7"/>
  <c r="J502" i="7" l="1"/>
  <c r="L502" i="7"/>
  <c r="N502" i="7"/>
  <c r="K502" i="7"/>
  <c r="M502" i="7"/>
  <c r="G502" i="7"/>
  <c r="I502" i="7"/>
  <c r="F502" i="7"/>
  <c r="H502" i="7"/>
  <c r="D502" i="7"/>
  <c r="E502" i="7"/>
  <c r="C502" i="7"/>
  <c r="O503" i="7"/>
  <c r="B502" i="7"/>
  <c r="K503" i="7" l="1"/>
  <c r="M503" i="7"/>
  <c r="J503" i="7"/>
  <c r="L503" i="7"/>
  <c r="N503" i="7"/>
  <c r="G503" i="7"/>
  <c r="I503" i="7"/>
  <c r="F503" i="7"/>
  <c r="H503" i="7"/>
  <c r="D503" i="7"/>
  <c r="E503" i="7"/>
  <c r="C503" i="7"/>
  <c r="O504" i="7"/>
  <c r="B503" i="7"/>
  <c r="J504" i="7" l="1"/>
  <c r="J25" i="7" s="1"/>
  <c r="C17" i="7" s="1"/>
  <c r="L504" i="7"/>
  <c r="L25" i="7" s="1"/>
  <c r="C19" i="7" s="1"/>
  <c r="N504" i="7"/>
  <c r="N25" i="7" s="1"/>
  <c r="G16" i="7" s="1"/>
  <c r="G14" i="7" s="1"/>
  <c r="K504" i="7"/>
  <c r="K25" i="7" s="1"/>
  <c r="C18" i="7" s="1"/>
  <c r="M504" i="7"/>
  <c r="M25" i="7" s="1"/>
  <c r="C20" i="7" s="1"/>
  <c r="G504" i="7"/>
  <c r="I504" i="7"/>
  <c r="F504" i="7"/>
  <c r="H504" i="7"/>
  <c r="D504" i="7"/>
  <c r="E504" i="7"/>
  <c r="C504" i="7"/>
  <c r="O505" i="7"/>
  <c r="B504" i="7"/>
  <c r="C21" i="7" l="1"/>
  <c r="G17" i="7" s="1"/>
</calcChain>
</file>

<file path=xl/sharedStrings.xml><?xml version="1.0" encoding="utf-8"?>
<sst xmlns="http://schemas.openxmlformats.org/spreadsheetml/2006/main" count="986" uniqueCount="224">
  <si>
    <t>Jan</t>
  </si>
  <si>
    <t>Apr</t>
  </si>
  <si>
    <t>Jul</t>
  </si>
  <si>
    <t>Oct</t>
  </si>
  <si>
    <t>Feb</t>
  </si>
  <si>
    <t>May</t>
  </si>
  <si>
    <t>Aug</t>
  </si>
  <si>
    <t>Nov</t>
  </si>
  <si>
    <t>Mar</t>
  </si>
  <si>
    <t>Jun</t>
  </si>
  <si>
    <t>Sep</t>
  </si>
  <si>
    <t>Dec</t>
  </si>
  <si>
    <t>Enter year for calendar:</t>
  </si>
  <si>
    <t>Bạn thay đổi năm vào đây</t>
  </si>
  <si>
    <t>(1900  -  2078)</t>
  </si>
  <si>
    <t>LỊCH NĂM</t>
  </si>
  <si>
    <t>THÁNG 1</t>
  </si>
  <si>
    <t>THÁNG 2</t>
  </si>
  <si>
    <t>THÁNG 3</t>
  </si>
  <si>
    <t>WK</t>
  </si>
  <si>
    <t>SUN</t>
  </si>
  <si>
    <t>MON</t>
  </si>
  <si>
    <t>TUE</t>
  </si>
  <si>
    <t>WED</t>
  </si>
  <si>
    <t>THU</t>
  </si>
  <si>
    <t>FRI</t>
  </si>
  <si>
    <t>SAT</t>
  </si>
  <si>
    <t>THÁNG 4</t>
  </si>
  <si>
    <t>THÁNG 5</t>
  </si>
  <si>
    <t>THÁNG 6</t>
  </si>
  <si>
    <t>THÁNG 7</t>
  </si>
  <si>
    <t>THÁNG 8</t>
  </si>
  <si>
    <t>THÁNG 9</t>
  </si>
  <si>
    <t>THÁNG 10</t>
  </si>
  <si>
    <t>THÁNG 11</t>
  </si>
  <si>
    <t>THÁNG 12</t>
  </si>
  <si>
    <t>Happy New Year :)</t>
  </si>
  <si>
    <t>THÔNG TIN CHUNG DOANH NGHIỆP</t>
  </si>
  <si>
    <t xml:space="preserve">Tên đơn vị: </t>
  </si>
  <si>
    <t>Địa chỉ:</t>
  </si>
  <si>
    <t xml:space="preserve">MST: </t>
  </si>
  <si>
    <t>Giám Đốc :</t>
  </si>
  <si>
    <t>Kế toán trưởng:</t>
  </si>
  <si>
    <t>Năm tài chính:</t>
  </si>
  <si>
    <t>Từ ngày</t>
  </si>
  <si>
    <t>Đến ngày</t>
  </si>
  <si>
    <t>Tháng bắt dầu</t>
  </si>
  <si>
    <t>Tháng kết thúc</t>
  </si>
  <si>
    <t>Năm</t>
  </si>
  <si>
    <t>Kế toán kho:</t>
  </si>
  <si>
    <t>Kế toán doanh thu</t>
  </si>
  <si>
    <t>Kế toán ngân hàng</t>
  </si>
  <si>
    <t>Chủ đầu tư:</t>
  </si>
  <si>
    <t>Địa chỉ :</t>
  </si>
  <si>
    <t>Hợp đồng số:</t>
  </si>
  <si>
    <t>Giá trị hợp đồng:</t>
  </si>
  <si>
    <t>Ngày hợp đồng:</t>
  </si>
  <si>
    <t>Từ ngày:</t>
  </si>
  <si>
    <t xml:space="preserve"> Đến ngày:</t>
  </si>
  <si>
    <t>Tên công trình:</t>
  </si>
  <si>
    <t>Ngày</t>
  </si>
  <si>
    <t>Nội dung</t>
  </si>
  <si>
    <t>ĐVT</t>
  </si>
  <si>
    <t>Số lượng</t>
  </si>
  <si>
    <t>BẢNG TỔNG HỢP KINH PHÍ  XÂY DỰNG</t>
  </si>
  <si>
    <t>Chi phí vật liệu</t>
  </si>
  <si>
    <t>Chi phí nhân công</t>
  </si>
  <si>
    <t>Chi phí máy xây dựng</t>
  </si>
  <si>
    <t>ĐƠN GIÁ</t>
  </si>
  <si>
    <t>THÀNH TIỀN</t>
  </si>
  <si>
    <t>Thời gian thi công:</t>
  </si>
  <si>
    <t>Cát vàng</t>
  </si>
  <si>
    <t>Xi măng DD PC40</t>
  </si>
  <si>
    <t>bao</t>
  </si>
  <si>
    <t>Nhập đinh 5P</t>
  </si>
  <si>
    <t>kg</t>
  </si>
  <si>
    <t>Sắt phi 6</t>
  </si>
  <si>
    <t>Sắt phi 12</t>
  </si>
  <si>
    <t>cây</t>
  </si>
  <si>
    <t xml:space="preserve">Cát vàng </t>
  </si>
  <si>
    <t>Đá 1x2 trắng</t>
  </si>
  <si>
    <t>Mua sắt hộp 10 x 20</t>
  </si>
  <si>
    <t>Cây</t>
  </si>
  <si>
    <t>Nhân công</t>
  </si>
  <si>
    <t>Máy thi công</t>
  </si>
  <si>
    <t>Vật liệu</t>
  </si>
  <si>
    <t>TỔNG CỘNG:</t>
  </si>
  <si>
    <t>Tổng cộng kinh phí</t>
  </si>
  <si>
    <t>Phụ lục tăng giảm</t>
  </si>
  <si>
    <t>Tổng giá trị hợp đồng</t>
  </si>
  <si>
    <t>Ghi chú</t>
  </si>
  <si>
    <t>Theo thực tế</t>
  </si>
  <si>
    <t xml:space="preserve">          Giá trị còn lại:</t>
  </si>
  <si>
    <t xml:space="preserve">         Tạm ứng chủ đầu tư:</t>
  </si>
  <si>
    <t>CHI PHÍ</t>
  </si>
  <si>
    <t>Chi phí chung</t>
  </si>
  <si>
    <t>Chi tiền photo A2</t>
  </si>
  <si>
    <t>tờ</t>
  </si>
  <si>
    <t>Chi tiền mua vật tư xây láng trại</t>
  </si>
  <si>
    <t>Thép lá mạ màu</t>
  </si>
  <si>
    <t>Chi lương Chú Minh  từ 23/6/14 - 1/7/14</t>
  </si>
  <si>
    <t>công</t>
  </si>
  <si>
    <t>Đinh 7 phân</t>
  </si>
  <si>
    <t>Đinh 5 phân</t>
  </si>
  <si>
    <t>Cừ 5</t>
  </si>
  <si>
    <t>Sắt Ø6</t>
  </si>
  <si>
    <t>Sắt Ø8</t>
  </si>
  <si>
    <t>Sắt Ø10</t>
  </si>
  <si>
    <t>Sắt Ø12</t>
  </si>
  <si>
    <t>Sắt Ø14</t>
  </si>
  <si>
    <t>Sắt Ø16</t>
  </si>
  <si>
    <t>Sắt Ø18</t>
  </si>
  <si>
    <t>Cát nền</t>
  </si>
  <si>
    <t>M3</t>
  </si>
  <si>
    <t>Kẽm buộc</t>
  </si>
  <si>
    <t>Cát xây</t>
  </si>
  <si>
    <t>Đá 4x6 trắng</t>
  </si>
  <si>
    <t>Đá 4x6 đen</t>
  </si>
  <si>
    <t>Cừ 4</t>
  </si>
  <si>
    <t>Sửa điện bị cháy</t>
  </si>
  <si>
    <t>tiền</t>
  </si>
  <si>
    <t>Chi tiền vận chuyển sắt lô hàng ngày 03/07/2014</t>
  </si>
  <si>
    <t>chuyến</t>
  </si>
  <si>
    <t>Bạt sọc trải cát, đá đổ bê tông</t>
  </si>
  <si>
    <t>mét</t>
  </si>
  <si>
    <t xml:space="preserve">Chi tiền tiếp khách </t>
  </si>
  <si>
    <t>Chi tiền café giám sát, chủ đầu tư</t>
  </si>
  <si>
    <t>Tiền điện kỳ 7/14</t>
  </si>
  <si>
    <t>Chi tiền café giám sát, chủ đầu tư 14,16,19/2014</t>
  </si>
  <si>
    <t xml:space="preserve">Chi tiền mua sika </t>
  </si>
  <si>
    <t>Cal</t>
  </si>
  <si>
    <t>Chi tiền ăn mì + nước uống với giám sát</t>
  </si>
  <si>
    <t>Chi tiền nước tiếp giám sát</t>
  </si>
  <si>
    <t>Đá 1 x 2</t>
  </si>
  <si>
    <t>Bột sét</t>
  </si>
  <si>
    <t xml:space="preserve">Cát vàng </t>
  </si>
  <si>
    <t>Gạch ống 8 x 18</t>
  </si>
  <si>
    <t>viên</t>
  </si>
  <si>
    <t>Gạch thẻ 8 x 18</t>
  </si>
  <si>
    <t>08/092014</t>
  </si>
  <si>
    <t>Chi lương thợ cửa sắt</t>
  </si>
  <si>
    <t xml:space="preserve">           Lợi nhuận gộp</t>
  </si>
  <si>
    <t>Chi phí Quản lý</t>
  </si>
  <si>
    <t>Tạm ứng/ thanh toán với chủ đầu tư</t>
  </si>
  <si>
    <t>Chi tiền tạm ứng nhân công lần 1</t>
  </si>
  <si>
    <t xml:space="preserve">Chi tiền tạm ứng nhân công lần 2
</t>
  </si>
  <si>
    <t xml:space="preserve">Chi tiền tạm ứng nhân công lần 3
</t>
  </si>
  <si>
    <t xml:space="preserve">Chi tiền tạm ứng nhân công lần 4
</t>
  </si>
  <si>
    <t xml:space="preserve">Chi tiền tạm ứng nhân công lần 5
</t>
  </si>
  <si>
    <t xml:space="preserve">Chi tiền tạm ứng nhân công lần 6
</t>
  </si>
  <si>
    <t>Chi tiền tạm ứng tiền mua cofa</t>
  </si>
  <si>
    <t xml:space="preserve">Chi tiền tạm ứng nhân công lần 7
</t>
  </si>
  <si>
    <t xml:space="preserve">Chi tiền tạm ứng nhân công lần 8
</t>
  </si>
  <si>
    <t xml:space="preserve">Chi tiền tạm ứng nhân công lần 9
</t>
  </si>
  <si>
    <t xml:space="preserve">Chi tiền tạm ứng nhân công lần 10
</t>
  </si>
  <si>
    <t xml:space="preserve">Chi tiền tạm ứng nhân công lần 11
</t>
  </si>
  <si>
    <t xml:space="preserve">Chi tiền tạm ứng nhân công lần 
</t>
  </si>
  <si>
    <t xml:space="preserve">Chi tiền tạm ứng nhân công lần 12
</t>
  </si>
  <si>
    <t xml:space="preserve">Chi tiền tạm ứng nhân công lần 13
</t>
  </si>
  <si>
    <t>Chi tiền tạm ứng nhân công lần 14
0</t>
  </si>
  <si>
    <t xml:space="preserve">Chi tiền tạm ứng nhân công lần 15
</t>
  </si>
  <si>
    <t xml:space="preserve">Chi tiền tạm ứng nhân công lần 16
</t>
  </si>
  <si>
    <t>Chủ đầu tư</t>
  </si>
  <si>
    <t>Tên công trình</t>
  </si>
  <si>
    <t>Địa chỉ</t>
  </si>
  <si>
    <t>Hợp đồng số</t>
  </si>
  <si>
    <t>Mã công ty</t>
  </si>
  <si>
    <t>Mã công trình</t>
  </si>
  <si>
    <t>Giá trị hợp đồng</t>
  </si>
  <si>
    <t>Ngày ký hợp đồng</t>
  </si>
  <si>
    <t>Thời gian thi công</t>
  </si>
  <si>
    <t>Thời gian kết thúc</t>
  </si>
  <si>
    <t>DANH MỤC KHÁCH HÀNG</t>
  </si>
  <si>
    <t>Mã khách hàng</t>
  </si>
  <si>
    <t>Tên khách hàng</t>
  </si>
  <si>
    <t>Mã số thuế</t>
  </si>
  <si>
    <t>Điện thoại</t>
  </si>
  <si>
    <t>331-congtya</t>
  </si>
  <si>
    <t>Công Ty TNHH A</t>
  </si>
  <si>
    <t>123 Ninh kiều cần Thơ</t>
  </si>
  <si>
    <t xml:space="preserve">            DANH MỤC HỢP ĐỒNG KINH TẾ KÝ KẾT</t>
  </si>
  <si>
    <t>154-tramytethuantay</t>
  </si>
  <si>
    <t>Xã Thuận Tây</t>
  </si>
  <si>
    <t>01/HĐKT/TNC</t>
  </si>
  <si>
    <t>331-congtyB</t>
  </si>
  <si>
    <t>Công Ty TNHH B</t>
  </si>
  <si>
    <t>124 Ninh kiều cần Thơ</t>
  </si>
  <si>
    <t>154-truonghocA</t>
  </si>
  <si>
    <t>Xã vinh phú</t>
  </si>
  <si>
    <t>02/HĐKT/TNC</t>
  </si>
  <si>
    <t>NHẬP DỮ LIỆU PHÁT SINH CÔNG TRÌNH</t>
  </si>
  <si>
    <t>CHI PHÍ QUẢN LÝ</t>
  </si>
  <si>
    <t>CHI PHÍ CÔNG TRÌNH</t>
  </si>
  <si>
    <t>Quản lý</t>
  </si>
  <si>
    <t>Tổng chi phí</t>
  </si>
  <si>
    <t>Lãi gộp</t>
  </si>
  <si>
    <t>Mã công trình: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</si>
  <si>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</si>
  <si>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</si>
  <si>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</si>
  <si>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</si>
  <si>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</si>
  <si>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</si>
  <si>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</si>
  <si>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</si>
  <si>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</si>
  <si>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</si>
  <si>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</si>
  <si>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</si>
  <si>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</si>
  <si>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</si>
  <si>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</si>
  <si>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</si>
  <si>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</si>
  <si>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</si>
  <si>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</si>
  <si>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Thanh toán/ tạm ứng</t>
  </si>
  <si>
    <t>Còn lại</t>
  </si>
  <si>
    <t>20</t>
  </si>
  <si>
    <t>21</t>
  </si>
  <si>
    <t xml:space="preserve">       BÁO CÁO DOANH THU CHI PHI PHÍ CHI TIẾT CHO CÔNG TRÌNH</t>
  </si>
  <si>
    <t>TRẠM Y TẾ XÃ</t>
  </si>
  <si>
    <t>Xây Trường Học</t>
  </si>
  <si>
    <t>Công Ty TNHH ABC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</si>
</sst>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6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_(&quot;$&quot;* #,##0_);_(&quot;$&quot;* \(#,##0\);_(&quot;$&quot;* &quot;-&quot;_);_(@_)"/>
    <numFmt numFmtId="167" formatCode="_(* #,##0_);_(* \(#,##0\);_(* &quot;-&quot;_);_(@_)"/>
    <numFmt numFmtId="168" formatCode="_(&quot;$&quot;* #,##0.00_);_(&quot;$&quot;* \(#,##0.00\);_(&quot;$&quot;* &quot;-&quot;??_);_(@_)"/>
    <numFmt numFmtId="169" formatCode="_(* #,##0.00_);_(* \(#,##0.00\);_(* &quot;-&quot;??_);_(@_)"/>
    <numFmt numFmtId="170" formatCode="_-&quot;$&quot;* #,##0.00_-;\-&quot;$&quot;* #,##0.00_-;_-&quot;$&quot;* &quot;-&quot;??_-;_-@_-"/>
    <numFmt numFmtId="171" formatCode="_(* #,##0_);_(* \(#,##0\);_(* &quot;-&quot;??_);_(@_)"/>
    <numFmt numFmtId="172" formatCode="00.000"/>
    <numFmt numFmtId="173" formatCode="&quot;?&quot;#,##0;&quot;?&quot;\-#,##0"/>
    <numFmt numFmtId="174" formatCode="_ * #,##0.00_ ;_ * \-#,##0.00_ ;_ * &quot;-&quot;??_ ;_ @_ "/>
    <numFmt numFmtId="175" formatCode="_ * #,##0_ ;_ * \-#,##0_ ;_ * &quot;-&quot;_ ;_ @_ "/>
    <numFmt numFmtId="176" formatCode="&quot;$&quot;#,##0;[Red]\-&quot;$&quot;#,##0"/>
    <numFmt numFmtId="177" formatCode="#,###&quot; &quot;;\(#,###\)"/>
    <numFmt numFmtId="178" formatCode="#,###&quot;  &quot;;\(#,###\)&quot; &quot;"/>
    <numFmt numFmtId="179" formatCode="_-* #,##0\ &quot;F&quot;_-;\-* #,##0\ &quot;F&quot;_-;_-* &quot;-&quot;\ &quot;F&quot;_-;_-@_-"/>
    <numFmt numFmtId="180" formatCode="_-* #,##0\ &quot;$&quot;_-;\-* #,##0\ &quot;$&quot;_-;_-* &quot;-&quot;\ &quot;$&quot;_-;_-@_-"/>
    <numFmt numFmtId="181" formatCode="_-&quot;$&quot;* #,##0_-;\-&quot;$&quot;* #,##0_-;_-&quot;$&quot;* &quot;-&quot;_-;_-@_-"/>
    <numFmt numFmtId="182" formatCode="_-&quot;ñ&quot;* #,##0_-;\-&quot;ñ&quot;* #,##0_-;_-&quot;ñ&quot;* &quot;-&quot;_-;_-@_-"/>
    <numFmt numFmtId="183" formatCode="0.0000"/>
    <numFmt numFmtId="184" formatCode="_-* #,##0.00\ _V_N_D_-;\-* #,##0.00\ _V_N_D_-;_-* &quot;-&quot;??\ _V_N_D_-;_-@_-"/>
    <numFmt numFmtId="185" formatCode="_-* #,##0.00\ _F_-;\-* #,##0.00\ _F_-;_-* &quot;-&quot;??\ _F_-;_-@_-"/>
    <numFmt numFmtId="186" formatCode="_-* #,##0.00\ _€_-;\-* #,##0.00\ _€_-;_-* &quot;-&quot;??\ _€_-;_-@_-"/>
    <numFmt numFmtId="187" formatCode="_-* #,##0.00\ _ñ_-;\-* #,##0.00\ _ñ_-;_-* &quot;-&quot;??\ _ñ_-;_-@_-"/>
    <numFmt numFmtId="188" formatCode="_(&quot;$&quot;\ * #,##0_);_(&quot;$&quot;\ * \(#,##0\);_(&quot;$&quot;\ * &quot;-&quot;_);_(@_)"/>
    <numFmt numFmtId="189" formatCode="&quot;$&quot;#,##0.00;[Red]\-&quot;$&quot;#,##0.00"/>
    <numFmt numFmtId="190" formatCode="_-* #,##0\ &quot;ñ&quot;_-;\-* #,##0\ &quot;ñ&quot;_-;_-* &quot;-&quot;\ &quot;ñ&quot;_-;_-@_-"/>
    <numFmt numFmtId="191" formatCode="_-* #,##0\ _V_N_D_-;\-* #,##0\ _V_N_D_-;_-* &quot;-&quot;\ _V_N_D_-;_-@_-"/>
    <numFmt numFmtId="192" formatCode="_-* #,##0\ _F_-;\-* #,##0\ _F_-;_-* &quot;-&quot;\ _F_-;_-@_-"/>
    <numFmt numFmtId="193" formatCode="_-* #,##0\ _€_-;\-* #,##0\ _€_-;_-* &quot;-&quot;\ _€_-;_-@_-"/>
    <numFmt numFmtId="194" formatCode="_-* #,##0\ _$_-;\-* #,##0\ _$_-;_-* &quot;-&quot;\ _$_-;_-@_-"/>
    <numFmt numFmtId="195" formatCode="_-* #,##0\ _ñ_-;\-* #,##0\ _ñ_-;_-* &quot;-&quot;\ _ñ_-;_-@_-"/>
    <numFmt numFmtId="196" formatCode="&quot;SFr.&quot;\ #,##0.00;[Red]&quot;SFr.&quot;\ \-#,##0.00"/>
    <numFmt numFmtId="197" formatCode="_ &quot;SFr.&quot;\ * #,##0_ ;_ &quot;SFr.&quot;\ * \-#,##0_ ;_ &quot;SFr.&quot;\ * &quot;-&quot;_ ;_ @_ "/>
    <numFmt numFmtId="198" formatCode="_(* #,##0.00000000_);_(* \(#,##0.00000000\);_(* &quot;-&quot;??_);_(@_)"/>
    <numFmt numFmtId="199" formatCode="#,##0.0_);\(#,##0.0\)"/>
    <numFmt numFmtId="200" formatCode="_(* #,##0.0000_);_(* \(#,##0.0000\);_(* &quot;-&quot;??_);_(@_)"/>
    <numFmt numFmtId="201" formatCode="0.0%;[Red]\(0.0%\)"/>
    <numFmt numFmtId="202" formatCode="_ * #,##0.00_)&quot;£&quot;_ ;_ * \(#,##0.00\)&quot;£&quot;_ ;_ * &quot;-&quot;??_)&quot;£&quot;_ ;_ @_ "/>
    <numFmt numFmtId="203" formatCode="0.0%;\(0.0%\)"/>
    <numFmt numFmtId="204" formatCode="_-* #,##0.00\ &quot;F&quot;_-;\-* #,##0.00\ &quot;F&quot;_-;_-* &quot;-&quot;??\ &quot;F&quot;_-;_-@_-"/>
    <numFmt numFmtId="205" formatCode="_-* #,##0\ _k_r_-;\-* #,##0\ _k_r_-;_-* &quot;-&quot;\ _k_r_-;_-@_-"/>
    <numFmt numFmtId="206" formatCode="dd/mm"/>
    <numFmt numFmtId="207" formatCode="\$#,##0\ ;\(\$#,##0\)"/>
    <numFmt numFmtId="208" formatCode="_(* #,##0.000_);_(* \(#,##0.000\);_(* &quot;-&quot;??_);_(@_)"/>
    <numFmt numFmtId="209" formatCode="_-[$€]* #,##0.00_-;\-[$€]* #,##0.00_-;_-[$€]* &quot;-&quot;??_-;_-@_-"/>
    <numFmt numFmtId="210" formatCode="_(* #,##0.000000_);_(* \(#,##0.000000\);_(* &quot;-&quot;??_);_(@_)"/>
    <numFmt numFmtId="211" formatCode="#,##0\ &quot;$&quot;_);[Red]\(#,##0\ &quot;$&quot;\)"/>
    <numFmt numFmtId="212" formatCode="&quot;$&quot;###,0&quot;.&quot;00_);[Red]\(&quot;$&quot;###,0&quot;.&quot;00\)"/>
    <numFmt numFmtId="213" formatCode="0.00_)"/>
    <numFmt numFmtId="214" formatCode="#,##0.000_);\(#,##0.000\)"/>
    <numFmt numFmtId="215" formatCode="#,##0.00\ &quot;F&quot;;[Red]\-#,##0.00\ &quot;F&quot;"/>
    <numFmt numFmtId="216" formatCode="#,##0\ &quot;F&quot;;\-#,##0\ &quot;F&quot;"/>
    <numFmt numFmtId="217" formatCode="#,##0\ &quot;F&quot;;[Red]\-#,##0\ &quot;F&quot;"/>
    <numFmt numFmtId="218" formatCode="0\ \ \ \ "/>
    <numFmt numFmtId="219" formatCode="&quot;$&quot;\ #,##0.00;&quot;$&quot;\ \-#,##0.00"/>
    <numFmt numFmtId="220" formatCode="0.000"/>
    <numFmt numFmtId="221" formatCode="&quot;\&quot;#,##0.00;[Red]&quot;\&quot;\-#,##0.00"/>
    <numFmt numFmtId="222" formatCode="&quot;\&quot;#,##0;[Red]&quot;\&quot;\-#,##0"/>
    <numFmt numFmtId="223" formatCode="s\t\a\nd\a\rd"/>
    <numFmt numFmtId="224" formatCode="#,##0.0"/>
    <numFmt numFmtId="225" formatCode="_-* #,##0\ _₫_-;\-* #,##0\ _₫_-;_-* &quot;-&quot;??\ _₫_-;_-@_-"/>
    <numFmt numFmtId="226" formatCode="_(* #,##0.00_);_(* \(#,##0.00\);_(* \-??_);_(@_)"/>
    <numFmt numFmtId="227" formatCode="_(* #,##0.0_);_(* \(#,##0.0\);_(* &quot;-&quot;??_);_(@_)"/>
  </numFmts>
  <fonts count="133">
    <font>
      <sz val="12"/>
      <color theme="1"/>
      <name val="Times New Roman"/>
      <family val="2"/>
    </font>
    <font>
      <sz val="10"/>
      <name val="MS Sans Serif"/>
      <family val="2"/>
    </font>
    <font>
      <sz val="8"/>
      <name val="MS Sans Serif"/>
      <family val="2"/>
    </font>
    <font>
      <b/>
      <sz val="10"/>
      <name val="MS Sans Serif"/>
      <family val="2"/>
    </font>
    <font>
      <sz val="12"/>
      <name val="MS Sans Serif"/>
      <family val="2"/>
    </font>
    <font>
      <sz val="12"/>
      <color indexed="11"/>
      <name val="Comic Sans MS"/>
      <family val="4"/>
    </font>
    <font>
      <sz val="12"/>
      <name val="Comic Sans MS"/>
      <family val="4"/>
    </font>
    <font>
      <sz val="10"/>
      <color indexed="10"/>
      <name val="Times New Roman"/>
      <family val="1"/>
    </font>
    <font>
      <sz val="10"/>
      <name val="Comic Sans MS"/>
      <family val="4"/>
    </font>
    <font>
      <b/>
      <sz val="10"/>
      <color indexed="49"/>
      <name val="Comic Sans MS"/>
      <family val="4"/>
    </font>
    <font>
      <b/>
      <sz val="16"/>
      <color indexed="40"/>
      <name val="Times New Roman"/>
      <family val="1"/>
    </font>
    <font>
      <b/>
      <sz val="16"/>
      <color indexed="40"/>
      <name val=".VnFreeH"/>
      <family val="2"/>
    </font>
    <font>
      <b/>
      <sz val="16"/>
      <color indexed="40"/>
      <name val="Comic Sans MS"/>
      <family val="4"/>
    </font>
    <font>
      <b/>
      <sz val="13.5"/>
      <color indexed="57"/>
      <name val="Comic Sans MS"/>
      <family val="4"/>
    </font>
    <font>
      <sz val="10"/>
      <name val="Arial"/>
      <family val="2"/>
    </font>
    <font>
      <b/>
      <sz val="11"/>
      <name val="Arial"/>
      <family val="2"/>
      <charset val="178"/>
    </font>
    <font>
      <b/>
      <sz val="11"/>
      <color indexed="14"/>
      <name val="Times New Roman"/>
      <family val="1"/>
    </font>
    <font>
      <b/>
      <sz val="11"/>
      <color indexed="14"/>
      <name val=".VnBahamasBH"/>
      <family val="2"/>
    </font>
    <font>
      <b/>
      <sz val="11"/>
      <name val=".VnBahamasBH"/>
      <family val="2"/>
    </font>
    <font>
      <b/>
      <sz val="11"/>
      <color indexed="12"/>
      <name val="Times New Roman"/>
      <family val="1"/>
    </font>
    <font>
      <b/>
      <sz val="11"/>
      <color indexed="12"/>
      <name val=".VnBahamasBH"/>
      <family val="2"/>
    </font>
    <font>
      <b/>
      <sz val="11"/>
      <color indexed="10"/>
      <name val="Times New Roman"/>
      <family val="1"/>
    </font>
    <font>
      <b/>
      <sz val="11"/>
      <color indexed="10"/>
      <name val=".VnBahamasBH"/>
      <family val="2"/>
    </font>
    <font>
      <b/>
      <sz val="9"/>
      <color indexed="18"/>
      <name val="Comic Sans MS"/>
      <family val="4"/>
    </font>
    <font>
      <b/>
      <sz val="8"/>
      <color indexed="9"/>
      <name val="MS Sans Serif"/>
      <family val="2"/>
    </font>
    <font>
      <b/>
      <sz val="10"/>
      <color indexed="62"/>
      <name val="Comic Sans MS"/>
      <family val="4"/>
    </font>
    <font>
      <b/>
      <sz val="10"/>
      <color indexed="10"/>
      <name val="Comic Sans MS"/>
      <family val="4"/>
    </font>
    <font>
      <b/>
      <sz val="10"/>
      <color indexed="8"/>
      <name val="Comic Sans MS"/>
      <family val="4"/>
    </font>
    <font>
      <b/>
      <sz val="10"/>
      <color indexed="8"/>
      <name val="MS Sans Serif"/>
      <family val="2"/>
    </font>
    <font>
      <b/>
      <sz val="10"/>
      <color indexed="10"/>
      <name val="MS Sans Serif"/>
      <family val="2"/>
    </font>
    <font>
      <b/>
      <sz val="11"/>
      <color indexed="17"/>
      <name val="Times New Roman"/>
      <family val="1"/>
    </font>
    <font>
      <b/>
      <sz val="11"/>
      <color indexed="17"/>
      <name val=".VnBahamasBH"/>
      <family val="2"/>
    </font>
    <font>
      <b/>
      <sz val="11"/>
      <color indexed="46"/>
      <name val="Times New Roman"/>
      <family val="1"/>
    </font>
    <font>
      <b/>
      <sz val="11"/>
      <color indexed="46"/>
      <name val=".VnBahamasBH"/>
      <family val="2"/>
    </font>
    <font>
      <sz val="10"/>
      <color indexed="10"/>
      <name val="Comic Sans MS"/>
      <family val="4"/>
    </font>
    <font>
      <b/>
      <i/>
      <sz val="10"/>
      <color indexed="14"/>
      <name val="Times New Roman"/>
      <family val="1"/>
      <charset val="178"/>
    </font>
    <font>
      <b/>
      <sz val="12"/>
      <color indexed="10"/>
      <name val="MS Sans Serif"/>
      <family val="2"/>
    </font>
    <font>
      <b/>
      <i/>
      <sz val="11"/>
      <color indexed="12"/>
      <name val="Times New Roman"/>
      <family val="1"/>
    </font>
    <font>
      <b/>
      <sz val="12"/>
      <color indexed="12"/>
      <name val="NewBrunswick"/>
    </font>
    <font>
      <u/>
      <sz val="10"/>
      <color indexed="12"/>
      <name val="Arial"/>
      <family val="2"/>
    </font>
    <font>
      <u/>
      <sz val="16"/>
      <color indexed="12"/>
      <name val="Arial"/>
      <family val="2"/>
    </font>
    <font>
      <sz val="5"/>
      <name val="MS Sans Serif"/>
      <family val="2"/>
    </font>
    <font>
      <sz val="10"/>
      <name val="VNI-Helve"/>
    </font>
    <font>
      <sz val="10"/>
      <name val="VNI-Helve-Condense"/>
    </font>
    <font>
      <sz val="12"/>
      <name val="VNtimes new roman"/>
      <family val="2"/>
    </font>
    <font>
      <sz val="11"/>
      <name val="??"/>
      <family val="3"/>
    </font>
    <font>
      <sz val="10"/>
      <name val="?? ??"/>
      <family val="1"/>
      <charset val="136"/>
    </font>
    <font>
      <sz val="10"/>
      <name val=".VnArial"/>
      <family val="2"/>
    </font>
    <font>
      <sz val="11"/>
      <name val="NTTimes/Cyrillic"/>
    </font>
    <font>
      <sz val="12"/>
      <name val="????"/>
      <charset val="136"/>
    </font>
    <font>
      <sz val="12"/>
      <name val="???"/>
      <family val="3"/>
    </font>
    <font>
      <sz val="12"/>
      <name val="Courier"/>
      <family val="3"/>
    </font>
    <font>
      <sz val="12"/>
      <name val="???"/>
      <family val="1"/>
      <charset val="129"/>
    </font>
    <font>
      <sz val="10"/>
      <name val="QBJ-??10pt"/>
      <family val="3"/>
      <charset val="129"/>
    </font>
    <font>
      <sz val="12"/>
      <color indexed="8"/>
      <name val="???"/>
      <family val="1"/>
      <charset val="129"/>
    </font>
    <font>
      <sz val="10"/>
      <name val="VNI-Times"/>
    </font>
    <font>
      <sz val="12"/>
      <name val="VNI-Times"/>
    </font>
    <font>
      <b/>
      <u/>
      <sz val="14"/>
      <color indexed="8"/>
      <name val=".VnBook-AntiquaH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0"/>
      <name val="Times New Roman"/>
      <family val="1"/>
    </font>
    <font>
      <sz val="11"/>
      <name val="µ¸¿ò"/>
      <charset val="129"/>
    </font>
    <font>
      <sz val="10"/>
      <name val="Helv"/>
    </font>
    <font>
      <b/>
      <sz val="10"/>
      <name val="Helv"/>
    </font>
    <font>
      <sz val="10"/>
      <name val="Arial"/>
      <family val="2"/>
      <charset val="163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2"/>
      <name val=".VnBook-AntiquaH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.VnTime"/>
      <family val="2"/>
    </font>
    <font>
      <b/>
      <sz val="14"/>
      <name val=".VnTimeH"/>
      <family val="2"/>
    </font>
    <font>
      <u/>
      <sz val="12"/>
      <color indexed="12"/>
      <name val="VNI-Times"/>
    </font>
    <font>
      <sz val="12"/>
      <name val="NTTimes/Cyrillic"/>
    </font>
    <font>
      <b/>
      <sz val="11"/>
      <name val="Helv"/>
    </font>
    <font>
      <sz val="12"/>
      <name val="Arial"/>
      <family val="2"/>
    </font>
    <font>
      <b/>
      <i/>
      <sz val="16"/>
      <name val="Helv"/>
    </font>
    <font>
      <sz val="12"/>
      <name val="바탕체"/>
      <family val="1"/>
      <charset val="129"/>
    </font>
    <font>
      <b/>
      <sz val="11"/>
      <name val="Arial"/>
      <family val="2"/>
    </font>
    <font>
      <sz val="12"/>
      <name val="Helv"/>
      <family val="2"/>
    </font>
    <font>
      <sz val="13"/>
      <name val=".VnTime"/>
      <family val="2"/>
    </font>
    <font>
      <sz val="12"/>
      <name val="VNTime"/>
    </font>
    <font>
      <sz val="10"/>
      <name val="VNtimes new roman"/>
      <family val="2"/>
    </font>
    <font>
      <b/>
      <sz val="8"/>
      <name val="VN Helvetica"/>
    </font>
    <font>
      <b/>
      <sz val="12"/>
      <name val=".VnTime"/>
      <family val="2"/>
    </font>
    <font>
      <b/>
      <sz val="10"/>
      <name val="VN AvantGBook"/>
    </font>
    <font>
      <b/>
      <sz val="16"/>
      <name val=".VnTime"/>
      <family val="2"/>
    </font>
    <font>
      <sz val="10"/>
      <name val=".VnTime"/>
      <family val="2"/>
    </font>
    <font>
      <sz val="9"/>
      <name val=".VnTime"/>
      <family val="2"/>
    </font>
    <font>
      <sz val="14"/>
      <name val=".VnArial"/>
      <family val="2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9"/>
      <name val="Arial"/>
      <family val="2"/>
    </font>
    <font>
      <sz val="10"/>
      <name val="Helv"/>
      <family val="2"/>
    </font>
    <font>
      <sz val="11"/>
      <name val="돋움"/>
      <family val="3"/>
      <charset val="129"/>
    </font>
    <font>
      <sz val="10"/>
      <name val="굴림체"/>
      <family val="3"/>
      <charset val="129"/>
    </font>
    <font>
      <sz val="10"/>
      <name val=" "/>
      <family val="1"/>
      <charset val="136"/>
    </font>
    <font>
      <sz val="12"/>
      <name val="Times New Roman"/>
      <family val="1"/>
    </font>
    <font>
      <b/>
      <sz val="14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3"/>
      <name val="Times New Roman"/>
      <family val="1"/>
    </font>
    <font>
      <sz val="11"/>
      <color theme="1"/>
      <name val="Calibri"/>
      <family val="2"/>
      <scheme val="minor"/>
    </font>
    <font>
      <sz val="10"/>
      <color indexed="22"/>
      <name val="Arial"/>
      <family val="2"/>
    </font>
    <font>
      <sz val="12"/>
      <name val=".VnTime"/>
      <family val="2"/>
    </font>
    <font>
      <sz val="8"/>
      <color indexed="8"/>
      <name val="Tahoma"/>
      <family val="2"/>
    </font>
    <font>
      <sz val="8.25"/>
      <color indexed="8"/>
      <name val="Arial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b/>
      <sz val="18"/>
      <name val="Times New Roman"/>
      <family val="1"/>
    </font>
    <font>
      <b/>
      <i/>
      <sz val="12"/>
      <name val="Times New Roman"/>
      <family val="1"/>
    </font>
    <font>
      <b/>
      <i/>
      <sz val="12"/>
      <color theme="1"/>
      <name val="Times New Roman"/>
      <family val="1"/>
    </font>
    <font>
      <b/>
      <sz val="12"/>
      <name val="Times New Roman"/>
      <family val="1"/>
    </font>
    <font>
      <sz val="10"/>
      <color indexed="8"/>
      <name val="ARIAL"/>
      <family val="2"/>
      <charset val="1"/>
    </font>
    <font>
      <b/>
      <sz val="12"/>
      <name val="Times New Roman"/>
      <family val="1"/>
      <charset val="163"/>
    </font>
    <font>
      <b/>
      <sz val="16"/>
      <color theme="1"/>
      <name val="Times New Roman"/>
      <family val="1"/>
    </font>
    <font>
      <b/>
      <sz val="22"/>
      <color theme="1"/>
      <name val="Times New Roman"/>
      <family val="1"/>
    </font>
    <font>
      <sz val="10"/>
      <color theme="1"/>
      <name val="Times New Roman"/>
      <family val="2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2"/>
      <color theme="0"/>
      <name val="Times New Roman"/>
      <family val="2"/>
    </font>
    <font>
      <b/>
      <i/>
      <sz val="12"/>
      <color theme="0"/>
      <name val="Times New Roman"/>
      <family val="2"/>
    </font>
    <font>
      <b/>
      <sz val="12"/>
      <color theme="0"/>
      <name val="Times New Roman"/>
      <family val="2"/>
    </font>
  </fonts>
  <fills count="17">
    <fill>
      <patternFill patternType="none"/>
    </fill>
    <fill>
      <patternFill patternType="gray125"/>
    </fill>
    <fill>
      <patternFill patternType="solid">
        <fgColor indexed="15"/>
        <bgColor indexed="27"/>
      </patternFill>
    </fill>
    <fill>
      <patternFill patternType="solid">
        <fgColor indexed="13"/>
        <bgColor indexed="27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27"/>
      </patternFill>
    </fill>
    <fill>
      <patternFill patternType="solid">
        <fgColor indexed="9"/>
        <bgColor indexed="27"/>
      </patternFill>
    </fill>
    <fill>
      <patternFill patternType="solid">
        <fgColor indexed="2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5"/>
        <bgColor indexed="64"/>
      </patternFill>
    </fill>
    <fill>
      <patternFill patternType="gray125">
        <fgColor indexed="35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10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ashed">
        <color auto="1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dashed">
        <color auto="1"/>
      </top>
      <bottom style="hair">
        <color auto="1"/>
      </bottom>
      <diagonal/>
    </border>
  </borders>
  <cellStyleXfs count="656">
    <xf numFmtId="0" fontId="0" fillId="0" borderId="0"/>
    <xf numFmtId="0" fontId="1" fillId="0" borderId="0"/>
    <xf numFmtId="0" fontId="14" fillId="0" borderId="0"/>
    <xf numFmtId="0" fontId="39" fillId="0" borderId="0" applyNumberFormat="0" applyFill="0" applyBorder="0" applyAlignment="0" applyProtection="0">
      <alignment vertical="top"/>
      <protection locked="0"/>
    </xf>
    <xf numFmtId="170" fontId="42" fillId="0" borderId="0" applyFont="0" applyFill="0" applyBorder="0" applyAlignment="0" applyProtection="0"/>
    <xf numFmtId="0" fontId="43" fillId="0" borderId="30" applyNumberFormat="0"/>
    <xf numFmtId="171" fontId="44" fillId="0" borderId="31" applyFont="0" applyBorder="0"/>
    <xf numFmtId="172" fontId="45" fillId="0" borderId="0" applyFont="0" applyFill="0" applyBorder="0" applyAlignment="0" applyProtection="0"/>
    <xf numFmtId="0" fontId="46" fillId="0" borderId="0" applyFont="0" applyFill="0" applyBorder="0" applyAlignment="0" applyProtection="0"/>
    <xf numFmtId="173" fontId="45" fillId="0" borderId="0" applyFont="0" applyFill="0" applyBorder="0" applyAlignment="0" applyProtection="0"/>
    <xf numFmtId="174" fontId="47" fillId="0" borderId="0" applyFont="0" applyFill="0" applyBorder="0" applyAlignment="0" applyProtection="0"/>
    <xf numFmtId="0" fontId="48" fillId="0" borderId="0">
      <alignment horizontal="left" wrapText="1"/>
    </xf>
    <xf numFmtId="175" fontId="47" fillId="0" borderId="0" applyFont="0" applyFill="0" applyBorder="0" applyAlignment="0" applyProtection="0"/>
    <xf numFmtId="41" fontId="49" fillId="0" borderId="0" applyFont="0" applyFill="0" applyBorder="0" applyAlignment="0" applyProtection="0"/>
    <xf numFmtId="9" fontId="50" fillId="0" borderId="0" applyFont="0" applyFill="0" applyBorder="0" applyAlignment="0" applyProtection="0"/>
    <xf numFmtId="176" fontId="51" fillId="0" borderId="0" applyFont="0" applyFill="0" applyBorder="0" applyAlignment="0" applyProtection="0"/>
    <xf numFmtId="0" fontId="52" fillId="0" borderId="0" applyFont="0" applyFill="0" applyBorder="0" applyAlignment="0" applyProtection="0"/>
    <xf numFmtId="177" fontId="53" fillId="0" borderId="0" applyFill="0" applyBorder="0" applyProtection="0">
      <alignment vertical="center"/>
    </xf>
    <xf numFmtId="178" fontId="54" fillId="0" borderId="0" applyFill="0" applyBorder="0" applyProtection="0">
      <alignment vertical="center"/>
      <protection locked="0"/>
    </xf>
    <xf numFmtId="166" fontId="55" fillId="0" borderId="0" applyFont="0" applyFill="0" applyBorder="0" applyAlignment="0" applyProtection="0"/>
    <xf numFmtId="179" fontId="56" fillId="0" borderId="0" applyFont="0" applyFill="0" applyBorder="0" applyAlignment="0" applyProtection="0"/>
    <xf numFmtId="180" fontId="55" fillId="0" borderId="0" applyFont="0" applyFill="0" applyBorder="0" applyAlignment="0" applyProtection="0"/>
    <xf numFmtId="179" fontId="56" fillId="0" borderId="0" applyFont="0" applyFill="0" applyBorder="0" applyAlignment="0" applyProtection="0"/>
    <xf numFmtId="179" fontId="56" fillId="0" borderId="0" applyFont="0" applyFill="0" applyBorder="0" applyAlignment="0" applyProtection="0"/>
    <xf numFmtId="166" fontId="55" fillId="0" borderId="0" applyFont="0" applyFill="0" applyBorder="0" applyAlignment="0" applyProtection="0"/>
    <xf numFmtId="181" fontId="55" fillId="0" borderId="0" applyFont="0" applyFill="0" applyBorder="0" applyAlignment="0" applyProtection="0"/>
    <xf numFmtId="181" fontId="56" fillId="0" borderId="0" applyFont="0" applyFill="0" applyBorder="0" applyAlignment="0" applyProtection="0"/>
    <xf numFmtId="181" fontId="56" fillId="0" borderId="0" applyFont="0" applyFill="0" applyBorder="0" applyAlignment="0" applyProtection="0"/>
    <xf numFmtId="170" fontId="42" fillId="0" borderId="0" applyFont="0" applyFill="0" applyBorder="0" applyAlignment="0" applyProtection="0"/>
    <xf numFmtId="182" fontId="56" fillId="0" borderId="0" applyFont="0" applyFill="0" applyBorder="0" applyAlignment="0" applyProtection="0"/>
    <xf numFmtId="182" fontId="56" fillId="0" borderId="0" applyFont="0" applyFill="0" applyBorder="0" applyAlignment="0" applyProtection="0"/>
    <xf numFmtId="183" fontId="42" fillId="0" borderId="0" applyFont="0" applyFill="0" applyBorder="0" applyAlignment="0" applyProtection="0"/>
    <xf numFmtId="182" fontId="56" fillId="0" borderId="0" applyFont="0" applyFill="0" applyBorder="0" applyAlignment="0" applyProtection="0"/>
    <xf numFmtId="170" fontId="42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5" fillId="0" borderId="0" applyFont="0" applyFill="0" applyBorder="0" applyAlignment="0" applyProtection="0"/>
    <xf numFmtId="174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5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74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6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74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6" fontId="55" fillId="0" borderId="0" applyFont="0" applyFill="0" applyBorder="0" applyAlignment="0" applyProtection="0"/>
    <xf numFmtId="186" fontId="55" fillId="0" borderId="0" applyFont="0" applyFill="0" applyBorder="0" applyAlignment="0" applyProtection="0"/>
    <xf numFmtId="185" fontId="55" fillId="0" borderId="0" applyFont="0" applyFill="0" applyBorder="0" applyAlignment="0" applyProtection="0"/>
    <xf numFmtId="185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5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5" fontId="55" fillId="0" borderId="0" applyFont="0" applyFill="0" applyBorder="0" applyAlignment="0" applyProtection="0"/>
    <xf numFmtId="41" fontId="42" fillId="0" borderId="0" applyFont="0" applyFill="0" applyBorder="0" applyAlignment="0" applyProtection="0"/>
    <xf numFmtId="187" fontId="55" fillId="0" borderId="0" applyFont="0" applyFill="0" applyBorder="0" applyAlignment="0" applyProtection="0"/>
    <xf numFmtId="187" fontId="55" fillId="0" borderId="0" applyFont="0" applyFill="0" applyBorder="0" applyAlignment="0" applyProtection="0"/>
    <xf numFmtId="43" fontId="42" fillId="0" borderId="0" applyFont="0" applyFill="0" applyBorder="0" applyAlignment="0" applyProtection="0"/>
    <xf numFmtId="187" fontId="55" fillId="0" borderId="0" applyFont="0" applyFill="0" applyBorder="0" applyAlignment="0" applyProtection="0"/>
    <xf numFmtId="41" fontId="42" fillId="0" borderId="0" applyFont="0" applyFill="0" applyBorder="0" applyAlignment="0" applyProtection="0"/>
    <xf numFmtId="184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41" fontId="56" fillId="0" borderId="0" applyFont="0" applyFill="0" applyBorder="0" applyAlignment="0" applyProtection="0"/>
    <xf numFmtId="181" fontId="55" fillId="0" borderId="0" applyFont="0" applyFill="0" applyBorder="0" applyAlignment="0" applyProtection="0"/>
    <xf numFmtId="179" fontId="56" fillId="0" borderId="0" applyFont="0" applyFill="0" applyBorder="0" applyAlignment="0" applyProtection="0"/>
    <xf numFmtId="180" fontId="55" fillId="0" borderId="0" applyFont="0" applyFill="0" applyBorder="0" applyAlignment="0" applyProtection="0"/>
    <xf numFmtId="166" fontId="55" fillId="0" borderId="0" applyFont="0" applyFill="0" applyBorder="0" applyAlignment="0" applyProtection="0"/>
    <xf numFmtId="179" fontId="55" fillId="0" borderId="0" applyFont="0" applyFill="0" applyBorder="0" applyAlignment="0" applyProtection="0"/>
    <xf numFmtId="176" fontId="42" fillId="0" borderId="0" applyFont="0" applyFill="0" applyBorder="0" applyAlignment="0" applyProtection="0"/>
    <xf numFmtId="188" fontId="55" fillId="0" borderId="0" applyFont="0" applyFill="0" applyBorder="0" applyAlignment="0" applyProtection="0"/>
    <xf numFmtId="188" fontId="55" fillId="0" borderId="0" applyFont="0" applyFill="0" applyBorder="0" applyAlignment="0" applyProtection="0"/>
    <xf numFmtId="189" fontId="42" fillId="0" borderId="0" applyFont="0" applyFill="0" applyBorder="0" applyAlignment="0" applyProtection="0"/>
    <xf numFmtId="188" fontId="55" fillId="0" borderId="0" applyFont="0" applyFill="0" applyBorder="0" applyAlignment="0" applyProtection="0"/>
    <xf numFmtId="176" fontId="42" fillId="0" borderId="0" applyFont="0" applyFill="0" applyBorder="0" applyAlignment="0" applyProtection="0"/>
    <xf numFmtId="179" fontId="55" fillId="0" borderId="0" applyFont="0" applyFill="0" applyBorder="0" applyAlignment="0" applyProtection="0"/>
    <xf numFmtId="189" fontId="42" fillId="0" borderId="0" applyFont="0" applyFill="0" applyBorder="0" applyAlignment="0" applyProtection="0"/>
    <xf numFmtId="190" fontId="55" fillId="0" borderId="0" applyFont="0" applyFill="0" applyBorder="0" applyAlignment="0" applyProtection="0"/>
    <xf numFmtId="190" fontId="55" fillId="0" borderId="0" applyFont="0" applyFill="0" applyBorder="0" applyAlignment="0" applyProtection="0"/>
    <xf numFmtId="41" fontId="42" fillId="0" borderId="0" applyFont="0" applyFill="0" applyBorder="0" applyAlignment="0" applyProtection="0"/>
    <xf numFmtId="190" fontId="55" fillId="0" borderId="0" applyFont="0" applyFill="0" applyBorder="0" applyAlignment="0" applyProtection="0"/>
    <xf numFmtId="189" fontId="42" fillId="0" borderId="0" applyFont="0" applyFill="0" applyBorder="0" applyAlignment="0" applyProtection="0"/>
    <xf numFmtId="166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174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5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74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6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74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6" fontId="55" fillId="0" borderId="0" applyFont="0" applyFill="0" applyBorder="0" applyAlignment="0" applyProtection="0"/>
    <xf numFmtId="186" fontId="55" fillId="0" borderId="0" applyFont="0" applyFill="0" applyBorder="0" applyAlignment="0" applyProtection="0"/>
    <xf numFmtId="185" fontId="55" fillId="0" borderId="0" applyFont="0" applyFill="0" applyBorder="0" applyAlignment="0" applyProtection="0"/>
    <xf numFmtId="185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5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5" fontId="55" fillId="0" borderId="0" applyFont="0" applyFill="0" applyBorder="0" applyAlignment="0" applyProtection="0"/>
    <xf numFmtId="41" fontId="42" fillId="0" borderId="0" applyFont="0" applyFill="0" applyBorder="0" applyAlignment="0" applyProtection="0"/>
    <xf numFmtId="187" fontId="55" fillId="0" borderId="0" applyFont="0" applyFill="0" applyBorder="0" applyAlignment="0" applyProtection="0"/>
    <xf numFmtId="187" fontId="55" fillId="0" borderId="0" applyFont="0" applyFill="0" applyBorder="0" applyAlignment="0" applyProtection="0"/>
    <xf numFmtId="43" fontId="42" fillId="0" borderId="0" applyFont="0" applyFill="0" applyBorder="0" applyAlignment="0" applyProtection="0"/>
    <xf numFmtId="187" fontId="55" fillId="0" borderId="0" applyFont="0" applyFill="0" applyBorder="0" applyAlignment="0" applyProtection="0"/>
    <xf numFmtId="41" fontId="42" fillId="0" borderId="0" applyFont="0" applyFill="0" applyBorder="0" applyAlignment="0" applyProtection="0"/>
    <xf numFmtId="184" fontId="55" fillId="0" borderId="0" applyFont="0" applyFill="0" applyBorder="0" applyAlignment="0" applyProtection="0"/>
    <xf numFmtId="43" fontId="56" fillId="0" borderId="0" applyFont="0" applyFill="0" applyBorder="0" applyAlignment="0" applyProtection="0"/>
    <xf numFmtId="184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175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2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75" fontId="55" fillId="0" borderId="0" applyFont="0" applyFill="0" applyBorder="0" applyAlignment="0" applyProtection="0"/>
    <xf numFmtId="192" fontId="56" fillId="0" borderId="0" applyFont="0" applyFill="0" applyBorder="0" applyAlignment="0" applyProtection="0"/>
    <xf numFmtId="192" fontId="56" fillId="0" borderId="0" applyFont="0" applyFill="0" applyBorder="0" applyAlignment="0" applyProtection="0"/>
    <xf numFmtId="191" fontId="55" fillId="0" borderId="0" applyFont="0" applyFill="0" applyBorder="0" applyAlignment="0" applyProtection="0"/>
    <xf numFmtId="193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4" fontId="55" fillId="0" borderId="0" applyFont="0" applyFill="0" applyBorder="0" applyAlignment="0" applyProtection="0"/>
    <xf numFmtId="175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3" fontId="55" fillId="0" borderId="0" applyFont="0" applyFill="0" applyBorder="0" applyAlignment="0" applyProtection="0"/>
    <xf numFmtId="193" fontId="55" fillId="0" borderId="0" applyFont="0" applyFill="0" applyBorder="0" applyAlignment="0" applyProtection="0"/>
    <xf numFmtId="192" fontId="55" fillId="0" borderId="0" applyFont="0" applyFill="0" applyBorder="0" applyAlignment="0" applyProtection="0"/>
    <xf numFmtId="192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2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2" fontId="55" fillId="0" borderId="0" applyFont="0" applyFill="0" applyBorder="0" applyAlignment="0" applyProtection="0"/>
    <xf numFmtId="181" fontId="42" fillId="0" borderId="0" applyFont="0" applyFill="0" applyBorder="0" applyAlignment="0" applyProtection="0"/>
    <xf numFmtId="195" fontId="55" fillId="0" borderId="0" applyFont="0" applyFill="0" applyBorder="0" applyAlignment="0" applyProtection="0"/>
    <xf numFmtId="195" fontId="55" fillId="0" borderId="0" applyFont="0" applyFill="0" applyBorder="0" applyAlignment="0" applyProtection="0"/>
    <xf numFmtId="170" fontId="42" fillId="0" borderId="0" applyFont="0" applyFill="0" applyBorder="0" applyAlignment="0" applyProtection="0"/>
    <xf numFmtId="195" fontId="55" fillId="0" borderId="0" applyFont="0" applyFill="0" applyBorder="0" applyAlignment="0" applyProtection="0"/>
    <xf numFmtId="181" fontId="42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79" fontId="56" fillId="0" borderId="0" applyFont="0" applyFill="0" applyBorder="0" applyAlignment="0" applyProtection="0"/>
    <xf numFmtId="180" fontId="55" fillId="0" borderId="0" applyFont="0" applyFill="0" applyBorder="0" applyAlignment="0" applyProtection="0"/>
    <xf numFmtId="166" fontId="55" fillId="0" borderId="0" applyFont="0" applyFill="0" applyBorder="0" applyAlignment="0" applyProtection="0"/>
    <xf numFmtId="179" fontId="55" fillId="0" borderId="0" applyFont="0" applyFill="0" applyBorder="0" applyAlignment="0" applyProtection="0"/>
    <xf numFmtId="176" fontId="42" fillId="0" borderId="0" applyFont="0" applyFill="0" applyBorder="0" applyAlignment="0" applyProtection="0"/>
    <xf numFmtId="188" fontId="55" fillId="0" borderId="0" applyFont="0" applyFill="0" applyBorder="0" applyAlignment="0" applyProtection="0"/>
    <xf numFmtId="188" fontId="55" fillId="0" borderId="0" applyFont="0" applyFill="0" applyBorder="0" applyAlignment="0" applyProtection="0"/>
    <xf numFmtId="189" fontId="42" fillId="0" borderId="0" applyFont="0" applyFill="0" applyBorder="0" applyAlignment="0" applyProtection="0"/>
    <xf numFmtId="188" fontId="55" fillId="0" borderId="0" applyFont="0" applyFill="0" applyBorder="0" applyAlignment="0" applyProtection="0"/>
    <xf numFmtId="176" fontId="42" fillId="0" borderId="0" applyFont="0" applyFill="0" applyBorder="0" applyAlignment="0" applyProtection="0"/>
    <xf numFmtId="179" fontId="55" fillId="0" borderId="0" applyFont="0" applyFill="0" applyBorder="0" applyAlignment="0" applyProtection="0"/>
    <xf numFmtId="189" fontId="42" fillId="0" borderId="0" applyFont="0" applyFill="0" applyBorder="0" applyAlignment="0" applyProtection="0"/>
    <xf numFmtId="190" fontId="55" fillId="0" borderId="0" applyFont="0" applyFill="0" applyBorder="0" applyAlignment="0" applyProtection="0"/>
    <xf numFmtId="190" fontId="55" fillId="0" borderId="0" applyFont="0" applyFill="0" applyBorder="0" applyAlignment="0" applyProtection="0"/>
    <xf numFmtId="41" fontId="42" fillId="0" borderId="0" applyFont="0" applyFill="0" applyBorder="0" applyAlignment="0" applyProtection="0"/>
    <xf numFmtId="190" fontId="55" fillId="0" borderId="0" applyFont="0" applyFill="0" applyBorder="0" applyAlignment="0" applyProtection="0"/>
    <xf numFmtId="189" fontId="42" fillId="0" borderId="0" applyFont="0" applyFill="0" applyBorder="0" applyAlignment="0" applyProtection="0"/>
    <xf numFmtId="41" fontId="56" fillId="0" borderId="0" applyFont="0" applyFill="0" applyBorder="0" applyAlignment="0" applyProtection="0"/>
    <xf numFmtId="166" fontId="55" fillId="0" borderId="0" applyFont="0" applyFill="0" applyBorder="0" applyAlignment="0" applyProtection="0"/>
    <xf numFmtId="43" fontId="56" fillId="0" borderId="0" applyFont="0" applyFill="0" applyBorder="0" applyAlignment="0" applyProtection="0"/>
    <xf numFmtId="41" fontId="55" fillId="0" borderId="0" applyFont="0" applyFill="0" applyBorder="0" applyAlignment="0" applyProtection="0"/>
    <xf numFmtId="175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2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75" fontId="55" fillId="0" borderId="0" applyFont="0" applyFill="0" applyBorder="0" applyAlignment="0" applyProtection="0"/>
    <xf numFmtId="192" fontId="56" fillId="0" borderId="0" applyFont="0" applyFill="0" applyBorder="0" applyAlignment="0" applyProtection="0"/>
    <xf numFmtId="192" fontId="56" fillId="0" borderId="0" applyFont="0" applyFill="0" applyBorder="0" applyAlignment="0" applyProtection="0"/>
    <xf numFmtId="191" fontId="55" fillId="0" borderId="0" applyFont="0" applyFill="0" applyBorder="0" applyAlignment="0" applyProtection="0"/>
    <xf numFmtId="193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4" fontId="55" fillId="0" borderId="0" applyFont="0" applyFill="0" applyBorder="0" applyAlignment="0" applyProtection="0"/>
    <xf numFmtId="175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3" fontId="55" fillId="0" borderId="0" applyFont="0" applyFill="0" applyBorder="0" applyAlignment="0" applyProtection="0"/>
    <xf numFmtId="193" fontId="55" fillId="0" borderId="0" applyFont="0" applyFill="0" applyBorder="0" applyAlignment="0" applyProtection="0"/>
    <xf numFmtId="192" fontId="55" fillId="0" borderId="0" applyFont="0" applyFill="0" applyBorder="0" applyAlignment="0" applyProtection="0"/>
    <xf numFmtId="192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2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2" fontId="55" fillId="0" borderId="0" applyFont="0" applyFill="0" applyBorder="0" applyAlignment="0" applyProtection="0"/>
    <xf numFmtId="181" fontId="42" fillId="0" borderId="0" applyFont="0" applyFill="0" applyBorder="0" applyAlignment="0" applyProtection="0"/>
    <xf numFmtId="195" fontId="55" fillId="0" borderId="0" applyFont="0" applyFill="0" applyBorder="0" applyAlignment="0" applyProtection="0"/>
    <xf numFmtId="195" fontId="55" fillId="0" borderId="0" applyFont="0" applyFill="0" applyBorder="0" applyAlignment="0" applyProtection="0"/>
    <xf numFmtId="170" fontId="42" fillId="0" borderId="0" applyFont="0" applyFill="0" applyBorder="0" applyAlignment="0" applyProtection="0"/>
    <xf numFmtId="195" fontId="55" fillId="0" borderId="0" applyFont="0" applyFill="0" applyBorder="0" applyAlignment="0" applyProtection="0"/>
    <xf numFmtId="181" fontId="42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174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5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74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6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74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6" fontId="55" fillId="0" borderId="0" applyFont="0" applyFill="0" applyBorder="0" applyAlignment="0" applyProtection="0"/>
    <xf numFmtId="186" fontId="55" fillId="0" borderId="0" applyFont="0" applyFill="0" applyBorder="0" applyAlignment="0" applyProtection="0"/>
    <xf numFmtId="185" fontId="55" fillId="0" borderId="0" applyFont="0" applyFill="0" applyBorder="0" applyAlignment="0" applyProtection="0"/>
    <xf numFmtId="185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5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5" fontId="55" fillId="0" borderId="0" applyFont="0" applyFill="0" applyBorder="0" applyAlignment="0" applyProtection="0"/>
    <xf numFmtId="41" fontId="42" fillId="0" borderId="0" applyFont="0" applyFill="0" applyBorder="0" applyAlignment="0" applyProtection="0"/>
    <xf numFmtId="187" fontId="55" fillId="0" borderId="0" applyFont="0" applyFill="0" applyBorder="0" applyAlignment="0" applyProtection="0"/>
    <xf numFmtId="187" fontId="55" fillId="0" borderId="0" applyFont="0" applyFill="0" applyBorder="0" applyAlignment="0" applyProtection="0"/>
    <xf numFmtId="43" fontId="42" fillId="0" borderId="0" applyFont="0" applyFill="0" applyBorder="0" applyAlignment="0" applyProtection="0"/>
    <xf numFmtId="187" fontId="55" fillId="0" borderId="0" applyFont="0" applyFill="0" applyBorder="0" applyAlignment="0" applyProtection="0"/>
    <xf numFmtId="41" fontId="42" fillId="0" borderId="0" applyFont="0" applyFill="0" applyBorder="0" applyAlignment="0" applyProtection="0"/>
    <xf numFmtId="184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41" fontId="56" fillId="0" borderId="0" applyFont="0" applyFill="0" applyBorder="0" applyAlignment="0" applyProtection="0"/>
    <xf numFmtId="181" fontId="56" fillId="0" borderId="0" applyFont="0" applyFill="0" applyBorder="0" applyAlignment="0" applyProtection="0"/>
    <xf numFmtId="181" fontId="56" fillId="0" borderId="0" applyFont="0" applyFill="0" applyBorder="0" applyAlignment="0" applyProtection="0"/>
    <xf numFmtId="170" fontId="42" fillId="0" borderId="0" applyFont="0" applyFill="0" applyBorder="0" applyAlignment="0" applyProtection="0"/>
    <xf numFmtId="182" fontId="56" fillId="0" borderId="0" applyFont="0" applyFill="0" applyBorder="0" applyAlignment="0" applyProtection="0"/>
    <xf numFmtId="182" fontId="56" fillId="0" borderId="0" applyFont="0" applyFill="0" applyBorder="0" applyAlignment="0" applyProtection="0"/>
    <xf numFmtId="183" fontId="42" fillId="0" borderId="0" applyFont="0" applyFill="0" applyBorder="0" applyAlignment="0" applyProtection="0"/>
    <xf numFmtId="182" fontId="56" fillId="0" borderId="0" applyFont="0" applyFill="0" applyBorder="0" applyAlignment="0" applyProtection="0"/>
    <xf numFmtId="170" fontId="42" fillId="0" borderId="0" applyFont="0" applyFill="0" applyBorder="0" applyAlignment="0" applyProtection="0"/>
    <xf numFmtId="166" fontId="55" fillId="0" borderId="0" applyFont="0" applyFill="0" applyBorder="0" applyAlignment="0" applyProtection="0"/>
    <xf numFmtId="179" fontId="55" fillId="0" borderId="0" applyFont="0" applyFill="0" applyBorder="0" applyAlignment="0" applyProtection="0"/>
    <xf numFmtId="176" fontId="42" fillId="0" borderId="0" applyFont="0" applyFill="0" applyBorder="0" applyAlignment="0" applyProtection="0"/>
    <xf numFmtId="188" fontId="55" fillId="0" borderId="0" applyFont="0" applyFill="0" applyBorder="0" applyAlignment="0" applyProtection="0"/>
    <xf numFmtId="188" fontId="55" fillId="0" borderId="0" applyFont="0" applyFill="0" applyBorder="0" applyAlignment="0" applyProtection="0"/>
    <xf numFmtId="189" fontId="42" fillId="0" borderId="0" applyFont="0" applyFill="0" applyBorder="0" applyAlignment="0" applyProtection="0"/>
    <xf numFmtId="188" fontId="55" fillId="0" borderId="0" applyFont="0" applyFill="0" applyBorder="0" applyAlignment="0" applyProtection="0"/>
    <xf numFmtId="176" fontId="42" fillId="0" borderId="0" applyFont="0" applyFill="0" applyBorder="0" applyAlignment="0" applyProtection="0"/>
    <xf numFmtId="179" fontId="55" fillId="0" borderId="0" applyFont="0" applyFill="0" applyBorder="0" applyAlignment="0" applyProtection="0"/>
    <xf numFmtId="189" fontId="42" fillId="0" borderId="0" applyFont="0" applyFill="0" applyBorder="0" applyAlignment="0" applyProtection="0"/>
    <xf numFmtId="190" fontId="55" fillId="0" borderId="0" applyFont="0" applyFill="0" applyBorder="0" applyAlignment="0" applyProtection="0"/>
    <xf numFmtId="190" fontId="55" fillId="0" borderId="0" applyFont="0" applyFill="0" applyBorder="0" applyAlignment="0" applyProtection="0"/>
    <xf numFmtId="41" fontId="42" fillId="0" borderId="0" applyFont="0" applyFill="0" applyBorder="0" applyAlignment="0" applyProtection="0"/>
    <xf numFmtId="190" fontId="55" fillId="0" borderId="0" applyFont="0" applyFill="0" applyBorder="0" applyAlignment="0" applyProtection="0"/>
    <xf numFmtId="189" fontId="42" fillId="0" borderId="0" applyFont="0" applyFill="0" applyBorder="0" applyAlignment="0" applyProtection="0"/>
    <xf numFmtId="41" fontId="56" fillId="0" borderId="0" applyFont="0" applyFill="0" applyBorder="0" applyAlignment="0" applyProtection="0"/>
    <xf numFmtId="41" fontId="55" fillId="0" borderId="0" applyFont="0" applyFill="0" applyBorder="0" applyAlignment="0" applyProtection="0"/>
    <xf numFmtId="175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2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75" fontId="55" fillId="0" borderId="0" applyFont="0" applyFill="0" applyBorder="0" applyAlignment="0" applyProtection="0"/>
    <xf numFmtId="192" fontId="56" fillId="0" borderId="0" applyFont="0" applyFill="0" applyBorder="0" applyAlignment="0" applyProtection="0"/>
    <xf numFmtId="192" fontId="56" fillId="0" borderId="0" applyFont="0" applyFill="0" applyBorder="0" applyAlignment="0" applyProtection="0"/>
    <xf numFmtId="191" fontId="55" fillId="0" borderId="0" applyFont="0" applyFill="0" applyBorder="0" applyAlignment="0" applyProtection="0"/>
    <xf numFmtId="193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4" fontId="55" fillId="0" borderId="0" applyFont="0" applyFill="0" applyBorder="0" applyAlignment="0" applyProtection="0"/>
    <xf numFmtId="175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3" fontId="55" fillId="0" borderId="0" applyFont="0" applyFill="0" applyBorder="0" applyAlignment="0" applyProtection="0"/>
    <xf numFmtId="193" fontId="55" fillId="0" borderId="0" applyFont="0" applyFill="0" applyBorder="0" applyAlignment="0" applyProtection="0"/>
    <xf numFmtId="192" fontId="55" fillId="0" borderId="0" applyFont="0" applyFill="0" applyBorder="0" applyAlignment="0" applyProtection="0"/>
    <xf numFmtId="192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2" fontId="55" fillId="0" borderId="0" applyFont="0" applyFill="0" applyBorder="0" applyAlignment="0" applyProtection="0"/>
    <xf numFmtId="192" fontId="55" fillId="0" borderId="0" applyFont="0" applyFill="0" applyBorder="0" applyAlignment="0" applyProtection="0"/>
    <xf numFmtId="181" fontId="42" fillId="0" borderId="0" applyFont="0" applyFill="0" applyBorder="0" applyAlignment="0" applyProtection="0"/>
    <xf numFmtId="195" fontId="55" fillId="0" borderId="0" applyFont="0" applyFill="0" applyBorder="0" applyAlignment="0" applyProtection="0"/>
    <xf numFmtId="195" fontId="55" fillId="0" borderId="0" applyFont="0" applyFill="0" applyBorder="0" applyAlignment="0" applyProtection="0"/>
    <xf numFmtId="170" fontId="42" fillId="0" borderId="0" applyFont="0" applyFill="0" applyBorder="0" applyAlignment="0" applyProtection="0"/>
    <xf numFmtId="195" fontId="55" fillId="0" borderId="0" applyFont="0" applyFill="0" applyBorder="0" applyAlignment="0" applyProtection="0"/>
    <xf numFmtId="181" fontId="42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174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5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74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6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74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6" fontId="55" fillId="0" borderId="0" applyFont="0" applyFill="0" applyBorder="0" applyAlignment="0" applyProtection="0"/>
    <xf numFmtId="186" fontId="55" fillId="0" borderId="0" applyFont="0" applyFill="0" applyBorder="0" applyAlignment="0" applyProtection="0"/>
    <xf numFmtId="185" fontId="55" fillId="0" borderId="0" applyFont="0" applyFill="0" applyBorder="0" applyAlignment="0" applyProtection="0"/>
    <xf numFmtId="185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5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5" fontId="55" fillId="0" borderId="0" applyFont="0" applyFill="0" applyBorder="0" applyAlignment="0" applyProtection="0"/>
    <xf numFmtId="41" fontId="42" fillId="0" borderId="0" applyFont="0" applyFill="0" applyBorder="0" applyAlignment="0" applyProtection="0"/>
    <xf numFmtId="187" fontId="55" fillId="0" borderId="0" applyFont="0" applyFill="0" applyBorder="0" applyAlignment="0" applyProtection="0"/>
    <xf numFmtId="187" fontId="55" fillId="0" borderId="0" applyFont="0" applyFill="0" applyBorder="0" applyAlignment="0" applyProtection="0"/>
    <xf numFmtId="43" fontId="42" fillId="0" borderId="0" applyFont="0" applyFill="0" applyBorder="0" applyAlignment="0" applyProtection="0"/>
    <xf numFmtId="187" fontId="55" fillId="0" borderId="0" applyFont="0" applyFill="0" applyBorder="0" applyAlignment="0" applyProtection="0"/>
    <xf numFmtId="41" fontId="42" fillId="0" borderId="0" applyFont="0" applyFill="0" applyBorder="0" applyAlignment="0" applyProtection="0"/>
    <xf numFmtId="184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4" fontId="55" fillId="0" borderId="0" applyFont="0" applyFill="0" applyBorder="0" applyAlignment="0" applyProtection="0"/>
    <xf numFmtId="181" fontId="56" fillId="0" borderId="0" applyFont="0" applyFill="0" applyBorder="0" applyAlignment="0" applyProtection="0"/>
    <xf numFmtId="181" fontId="56" fillId="0" borderId="0" applyFont="0" applyFill="0" applyBorder="0" applyAlignment="0" applyProtection="0"/>
    <xf numFmtId="170" fontId="42" fillId="0" borderId="0" applyFont="0" applyFill="0" applyBorder="0" applyAlignment="0" applyProtection="0"/>
    <xf numFmtId="182" fontId="56" fillId="0" borderId="0" applyFont="0" applyFill="0" applyBorder="0" applyAlignment="0" applyProtection="0"/>
    <xf numFmtId="182" fontId="56" fillId="0" borderId="0" applyFont="0" applyFill="0" applyBorder="0" applyAlignment="0" applyProtection="0"/>
    <xf numFmtId="183" fontId="42" fillId="0" borderId="0" applyFont="0" applyFill="0" applyBorder="0" applyAlignment="0" applyProtection="0"/>
    <xf numFmtId="182" fontId="56" fillId="0" borderId="0" applyFont="0" applyFill="0" applyBorder="0" applyAlignment="0" applyProtection="0"/>
    <xf numFmtId="170" fontId="42" fillId="0" borderId="0" applyFont="0" applyFill="0" applyBorder="0" applyAlignment="0" applyProtection="0"/>
    <xf numFmtId="43" fontId="56" fillId="0" borderId="0" applyFont="0" applyFill="0" applyBorder="0" applyAlignment="0" applyProtection="0"/>
    <xf numFmtId="166" fontId="55" fillId="0" borderId="0" applyFont="0" applyFill="0" applyBorder="0" applyAlignment="0" applyProtection="0"/>
    <xf numFmtId="0" fontId="14" fillId="0" borderId="0"/>
    <xf numFmtId="0" fontId="43" fillId="0" borderId="30"/>
    <xf numFmtId="0" fontId="43" fillId="0" borderId="30"/>
    <xf numFmtId="0" fontId="57" fillId="7" borderId="0"/>
    <xf numFmtId="9" fontId="58" fillId="0" borderId="0" applyBorder="0" applyAlignment="0" applyProtection="0"/>
    <xf numFmtId="0" fontId="59" fillId="7" borderId="0"/>
    <xf numFmtId="0" fontId="60" fillId="7" borderId="0"/>
    <xf numFmtId="0" fontId="61" fillId="0" borderId="0">
      <alignment wrapText="1"/>
    </xf>
    <xf numFmtId="196" fontId="14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3" fillId="0" borderId="0" applyFont="0" applyFill="0" applyBorder="0" applyAlignment="0" applyProtection="0"/>
    <xf numFmtId="197" fontId="14" fillId="0" borderId="0" applyFont="0" applyFill="0" applyBorder="0" applyAlignment="0" applyProtection="0"/>
    <xf numFmtId="0" fontId="62" fillId="0" borderId="0" applyFont="0" applyFill="0" applyBorder="0" applyAlignment="0" applyProtection="0"/>
    <xf numFmtId="198" fontId="56" fillId="0" borderId="0" applyFont="0" applyFill="0" applyBorder="0" applyAlignment="0" applyProtection="0"/>
    <xf numFmtId="175" fontId="63" fillId="0" borderId="0" applyFont="0" applyFill="0" applyBorder="0" applyAlignment="0" applyProtection="0"/>
    <xf numFmtId="0" fontId="62" fillId="0" borderId="0" applyFont="0" applyFill="0" applyBorder="0" applyAlignment="0" applyProtection="0"/>
    <xf numFmtId="175" fontId="63" fillId="0" borderId="0" applyFont="0" applyFill="0" applyBorder="0" applyAlignment="0" applyProtection="0"/>
    <xf numFmtId="174" fontId="63" fillId="0" borderId="0" applyFont="0" applyFill="0" applyBorder="0" applyAlignment="0" applyProtection="0"/>
    <xf numFmtId="0" fontId="62" fillId="0" borderId="0" applyFont="0" applyFill="0" applyBorder="0" applyAlignment="0" applyProtection="0"/>
    <xf numFmtId="174" fontId="63" fillId="0" borderId="0" applyFont="0" applyFill="0" applyBorder="0" applyAlignment="0" applyProtection="0"/>
    <xf numFmtId="181" fontId="56" fillId="0" borderId="0" applyFont="0" applyFill="0" applyBorder="0" applyAlignment="0" applyProtection="0"/>
    <xf numFmtId="0" fontId="62" fillId="0" borderId="0"/>
    <xf numFmtId="0" fontId="64" fillId="0" borderId="0"/>
    <xf numFmtId="0" fontId="62" fillId="0" borderId="0"/>
    <xf numFmtId="0" fontId="65" fillId="0" borderId="0"/>
    <xf numFmtId="0" fontId="14" fillId="0" borderId="0" applyFill="0" applyBorder="0" applyAlignment="0"/>
    <xf numFmtId="199" fontId="66" fillId="0" borderId="0" applyFill="0" applyBorder="0" applyAlignment="0"/>
    <xf numFmtId="200" fontId="66" fillId="0" borderId="0" applyFill="0" applyBorder="0" applyAlignment="0"/>
    <xf numFmtId="201" fontId="66" fillId="0" borderId="0" applyFill="0" applyBorder="0" applyAlignment="0"/>
    <xf numFmtId="202" fontId="14" fillId="0" borderId="0" applyFill="0" applyBorder="0" applyAlignment="0"/>
    <xf numFmtId="170" fontId="66" fillId="0" borderId="0" applyFill="0" applyBorder="0" applyAlignment="0"/>
    <xf numFmtId="203" fontId="66" fillId="0" borderId="0" applyFill="0" applyBorder="0" applyAlignment="0"/>
    <xf numFmtId="199" fontId="66" fillId="0" borderId="0" applyFill="0" applyBorder="0" applyAlignment="0"/>
    <xf numFmtId="0" fontId="67" fillId="0" borderId="0"/>
    <xf numFmtId="204" fontId="55" fillId="0" borderId="0" applyFont="0" applyFill="0" applyBorder="0" applyAlignment="0" applyProtection="0"/>
    <xf numFmtId="170" fontId="66" fillId="0" borderId="0" applyFont="0" applyFill="0" applyBorder="0" applyAlignment="0" applyProtection="0"/>
    <xf numFmtId="205" fontId="14" fillId="0" borderId="0" applyFont="0" applyFill="0" applyBorder="0" applyProtection="0"/>
    <xf numFmtId="205" fontId="14" fillId="0" borderId="0"/>
    <xf numFmtId="168" fontId="56" fillId="0" borderId="0" applyFont="0" applyFill="0" applyBorder="0" applyAlignment="0" applyProtection="0"/>
    <xf numFmtId="168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8" fontId="56" fillId="0" borderId="0" applyFont="0" applyFill="0" applyBorder="0" applyAlignment="0" applyProtection="0"/>
    <xf numFmtId="169" fontId="68" fillId="0" borderId="0" applyFont="0" applyFill="0" applyBorder="0" applyAlignment="0" applyProtection="0"/>
    <xf numFmtId="168" fontId="56" fillId="0" borderId="0" applyFont="0" applyFill="0" applyBorder="0" applyAlignment="0" applyProtection="0"/>
    <xf numFmtId="168" fontId="56" fillId="0" borderId="0" applyFont="0" applyFill="0" applyBorder="0" applyAlignment="0" applyProtection="0"/>
    <xf numFmtId="3" fontId="14" fillId="0" borderId="0" applyFont="0" applyFill="0" applyBorder="0" applyAlignment="0" applyProtection="0"/>
    <xf numFmtId="199" fontId="66" fillId="0" borderId="0" applyFont="0" applyFill="0" applyBorder="0" applyAlignment="0" applyProtection="0"/>
    <xf numFmtId="206" fontId="56" fillId="0" borderId="0" applyFont="0" applyFill="0" applyBorder="0" applyAlignment="0" applyProtection="0"/>
    <xf numFmtId="207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4" fontId="69" fillId="0" borderId="0" applyFill="0" applyBorder="0" applyAlignment="0"/>
    <xf numFmtId="208" fontId="56" fillId="0" borderId="0" applyFont="0" applyFill="0" applyBorder="0" applyAlignment="0" applyProtection="0"/>
    <xf numFmtId="200" fontId="56" fillId="0" borderId="0" applyFont="0" applyFill="0" applyBorder="0" applyAlignment="0" applyProtection="0"/>
    <xf numFmtId="170" fontId="66" fillId="0" borderId="0" applyFill="0" applyBorder="0" applyAlignment="0"/>
    <xf numFmtId="199" fontId="66" fillId="0" borderId="0" applyFill="0" applyBorder="0" applyAlignment="0"/>
    <xf numFmtId="170" fontId="66" fillId="0" borderId="0" applyFill="0" applyBorder="0" applyAlignment="0"/>
    <xf numFmtId="203" fontId="66" fillId="0" borderId="0" applyFill="0" applyBorder="0" applyAlignment="0"/>
    <xf numFmtId="199" fontId="66" fillId="0" borderId="0" applyFill="0" applyBorder="0" applyAlignment="0"/>
    <xf numFmtId="209" fontId="14" fillId="0" borderId="0" applyFont="0" applyFill="0" applyBorder="0" applyAlignment="0" applyProtection="0"/>
    <xf numFmtId="0" fontId="70" fillId="0" borderId="0"/>
    <xf numFmtId="2" fontId="14" fillId="0" borderId="0" applyFont="0" applyFill="0" applyBorder="0" applyAlignment="0" applyProtection="0"/>
    <xf numFmtId="38" fontId="71" fillId="7" borderId="0" applyNumberFormat="0" applyBorder="0" applyAlignment="0" applyProtection="0"/>
    <xf numFmtId="0" fontId="72" fillId="0" borderId="0" applyNumberFormat="0" applyFont="0" applyBorder="0" applyAlignment="0">
      <alignment horizontal="left" vertical="center"/>
    </xf>
    <xf numFmtId="0" fontId="73" fillId="0" borderId="0">
      <alignment horizontal="left"/>
    </xf>
    <xf numFmtId="0" fontId="74" fillId="0" borderId="32" applyNumberFormat="0" applyAlignment="0" applyProtection="0">
      <alignment horizontal="left" vertical="center"/>
    </xf>
    <xf numFmtId="0" fontId="74" fillId="0" borderId="33">
      <alignment horizontal="left" vertical="center"/>
    </xf>
    <xf numFmtId="210" fontId="56" fillId="0" borderId="0">
      <protection locked="0"/>
    </xf>
    <xf numFmtId="210" fontId="56" fillId="0" borderId="0">
      <protection locked="0"/>
    </xf>
    <xf numFmtId="164" fontId="75" fillId="8" borderId="1" applyNumberFormat="0" applyAlignment="0">
      <alignment horizontal="left" vertical="top"/>
    </xf>
    <xf numFmtId="49" fontId="76" fillId="0" borderId="1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191" fontId="55" fillId="0" borderId="0" applyFont="0" applyFill="0" applyBorder="0" applyAlignment="0" applyProtection="0"/>
    <xf numFmtId="0" fontId="78" fillId="0" borderId="0"/>
    <xf numFmtId="10" fontId="71" fillId="9" borderId="1" applyNumberFormat="0" applyBorder="0" applyAlignment="0" applyProtection="0"/>
    <xf numFmtId="0" fontId="1" fillId="0" borderId="0"/>
    <xf numFmtId="170" fontId="66" fillId="0" borderId="0" applyFill="0" applyBorder="0" applyAlignment="0"/>
    <xf numFmtId="199" fontId="66" fillId="0" borderId="0" applyFill="0" applyBorder="0" applyAlignment="0"/>
    <xf numFmtId="170" fontId="66" fillId="0" borderId="0" applyFill="0" applyBorder="0" applyAlignment="0"/>
    <xf numFmtId="203" fontId="66" fillId="0" borderId="0" applyFill="0" applyBorder="0" applyAlignment="0"/>
    <xf numFmtId="199" fontId="66" fillId="0" borderId="0" applyFill="0" applyBorder="0" applyAlignment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0" fontId="79" fillId="0" borderId="12"/>
    <xf numFmtId="211" fontId="1" fillId="0" borderId="0" applyFont="0" applyFill="0" applyBorder="0" applyAlignment="0" applyProtection="0"/>
    <xf numFmtId="212" fontId="1" fillId="0" borderId="0" applyFont="0" applyFill="0" applyBorder="0" applyAlignment="0" applyProtection="0"/>
    <xf numFmtId="0" fontId="80" fillId="0" borderId="0" applyNumberFormat="0" applyFont="0" applyFill="0" applyAlignment="0"/>
    <xf numFmtId="213" fontId="81" fillId="0" borderId="0"/>
    <xf numFmtId="0" fontId="82" fillId="0" borderId="0"/>
    <xf numFmtId="0" fontId="68" fillId="0" borderId="0"/>
    <xf numFmtId="0" fontId="56" fillId="0" borderId="0"/>
    <xf numFmtId="0" fontId="14" fillId="0" borderId="0"/>
    <xf numFmtId="0" fontId="14" fillId="0" borderId="0"/>
    <xf numFmtId="0" fontId="83" fillId="0" borderId="0" applyNumberFormat="0" applyFill="0" applyBorder="0" applyAlignment="0" applyProtection="0"/>
    <xf numFmtId="0" fontId="14" fillId="0" borderId="0" applyFont="0" applyFill="0" applyBorder="0" applyAlignment="0" applyProtection="0"/>
    <xf numFmtId="0" fontId="64" fillId="0" borderId="0"/>
    <xf numFmtId="202" fontId="14" fillId="0" borderId="0" applyFont="0" applyFill="0" applyBorder="0" applyAlignment="0" applyProtection="0"/>
    <xf numFmtId="214" fontId="14" fillId="0" borderId="0" applyFont="0" applyFill="0" applyBorder="0" applyAlignment="0" applyProtection="0"/>
    <xf numFmtId="10" fontId="14" fillId="0" borderId="0" applyFont="0" applyFill="0" applyBorder="0" applyAlignment="0" applyProtection="0"/>
    <xf numFmtId="170" fontId="66" fillId="0" borderId="0" applyFill="0" applyBorder="0" applyAlignment="0"/>
    <xf numFmtId="199" fontId="66" fillId="0" borderId="0" applyFill="0" applyBorder="0" applyAlignment="0"/>
    <xf numFmtId="170" fontId="66" fillId="0" borderId="0" applyFill="0" applyBorder="0" applyAlignment="0"/>
    <xf numFmtId="203" fontId="66" fillId="0" borderId="0" applyFill="0" applyBorder="0" applyAlignment="0"/>
    <xf numFmtId="199" fontId="66" fillId="0" borderId="0" applyFill="0" applyBorder="0" applyAlignment="0"/>
    <xf numFmtId="0" fontId="84" fillId="0" borderId="0"/>
    <xf numFmtId="0" fontId="1" fillId="0" borderId="0" applyNumberFormat="0" applyFont="0" applyFill="0" applyBorder="0" applyAlignment="0" applyProtection="0">
      <alignment horizontal="left"/>
    </xf>
    <xf numFmtId="0" fontId="3" fillId="0" borderId="12">
      <alignment horizontal="center"/>
    </xf>
    <xf numFmtId="191" fontId="55" fillId="0" borderId="0" applyFont="0" applyFill="0" applyBorder="0" applyAlignment="0" applyProtection="0"/>
    <xf numFmtId="181" fontId="55" fillId="0" borderId="0" applyFont="0" applyFill="0" applyBorder="0" applyAlignment="0" applyProtection="0"/>
    <xf numFmtId="192" fontId="56" fillId="0" borderId="0" applyFont="0" applyFill="0" applyBorder="0" applyAlignment="0" applyProtection="0"/>
    <xf numFmtId="192" fontId="56" fillId="0" borderId="0" applyFont="0" applyFill="0" applyBorder="0" applyAlignment="0" applyProtection="0"/>
    <xf numFmtId="191" fontId="55" fillId="0" borderId="0" applyFont="0" applyFill="0" applyBorder="0" applyAlignment="0" applyProtection="0"/>
    <xf numFmtId="193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4" fontId="55" fillId="0" borderId="0" applyFont="0" applyFill="0" applyBorder="0" applyAlignment="0" applyProtection="0"/>
    <xf numFmtId="175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193" fontId="55" fillId="0" borderId="0" applyFont="0" applyFill="0" applyBorder="0" applyAlignment="0" applyProtection="0"/>
    <xf numFmtId="192" fontId="55" fillId="0" borderId="0" applyFont="0" applyFill="0" applyBorder="0" applyAlignment="0" applyProtection="0"/>
    <xf numFmtId="192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2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2" fontId="55" fillId="0" borderId="0" applyFont="0" applyFill="0" applyBorder="0" applyAlignment="0" applyProtection="0"/>
    <xf numFmtId="181" fontId="42" fillId="0" borderId="0" applyFont="0" applyFill="0" applyBorder="0" applyAlignment="0" applyProtection="0"/>
    <xf numFmtId="41" fontId="55" fillId="0" borderId="0" applyFont="0" applyFill="0" applyBorder="0" applyAlignment="0" applyProtection="0"/>
    <xf numFmtId="195" fontId="55" fillId="0" borderId="0" applyFont="0" applyFill="0" applyBorder="0" applyAlignment="0" applyProtection="0"/>
    <xf numFmtId="195" fontId="55" fillId="0" borderId="0" applyFont="0" applyFill="0" applyBorder="0" applyAlignment="0" applyProtection="0"/>
    <xf numFmtId="170" fontId="42" fillId="0" borderId="0" applyFont="0" applyFill="0" applyBorder="0" applyAlignment="0" applyProtection="0"/>
    <xf numFmtId="195" fontId="55" fillId="0" borderId="0" applyFont="0" applyFill="0" applyBorder="0" applyAlignment="0" applyProtection="0"/>
    <xf numFmtId="181" fontId="42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75" fontId="55" fillId="0" borderId="0" applyFont="0" applyFill="0" applyBorder="0" applyAlignment="0" applyProtection="0"/>
    <xf numFmtId="18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2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75" fontId="55" fillId="0" borderId="0" applyFont="0" applyFill="0" applyBorder="0" applyAlignment="0" applyProtection="0"/>
    <xf numFmtId="192" fontId="56" fillId="0" borderId="0" applyFont="0" applyFill="0" applyBorder="0" applyAlignment="0" applyProtection="0"/>
    <xf numFmtId="192" fontId="56" fillId="0" borderId="0" applyFont="0" applyFill="0" applyBorder="0" applyAlignment="0" applyProtection="0"/>
    <xf numFmtId="191" fontId="55" fillId="0" borderId="0" applyFont="0" applyFill="0" applyBorder="0" applyAlignment="0" applyProtection="0"/>
    <xf numFmtId="193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4" fontId="55" fillId="0" borderId="0" applyFont="0" applyFill="0" applyBorder="0" applyAlignment="0" applyProtection="0"/>
    <xf numFmtId="175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3" fontId="55" fillId="0" borderId="0" applyFont="0" applyFill="0" applyBorder="0" applyAlignment="0" applyProtection="0"/>
    <xf numFmtId="193" fontId="55" fillId="0" borderId="0" applyFont="0" applyFill="0" applyBorder="0" applyAlignment="0" applyProtection="0"/>
    <xf numFmtId="192" fontId="55" fillId="0" borderId="0" applyFont="0" applyFill="0" applyBorder="0" applyAlignment="0" applyProtection="0"/>
    <xf numFmtId="192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2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2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2" fontId="55" fillId="0" borderId="0" applyFont="0" applyFill="0" applyBorder="0" applyAlignment="0" applyProtection="0"/>
    <xf numFmtId="181" fontId="42" fillId="0" borderId="0" applyFont="0" applyFill="0" applyBorder="0" applyAlignment="0" applyProtection="0"/>
    <xf numFmtId="195" fontId="55" fillId="0" borderId="0" applyFont="0" applyFill="0" applyBorder="0" applyAlignment="0" applyProtection="0"/>
    <xf numFmtId="195" fontId="55" fillId="0" borderId="0" applyFont="0" applyFill="0" applyBorder="0" applyAlignment="0" applyProtection="0"/>
    <xf numFmtId="170" fontId="42" fillId="0" borderId="0" applyFont="0" applyFill="0" applyBorder="0" applyAlignment="0" applyProtection="0"/>
    <xf numFmtId="195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81" fontId="42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166" fontId="55" fillId="0" borderId="0" applyFont="0" applyFill="0" applyBorder="0" applyAlignment="0" applyProtection="0"/>
    <xf numFmtId="179" fontId="56" fillId="0" borderId="0" applyFont="0" applyFill="0" applyBorder="0" applyAlignment="0" applyProtection="0"/>
    <xf numFmtId="180" fontId="55" fillId="0" borderId="0" applyFont="0" applyFill="0" applyBorder="0" applyAlignment="0" applyProtection="0"/>
    <xf numFmtId="166" fontId="55" fillId="0" borderId="0" applyFont="0" applyFill="0" applyBorder="0" applyAlignment="0" applyProtection="0"/>
    <xf numFmtId="179" fontId="55" fillId="0" borderId="0" applyFont="0" applyFill="0" applyBorder="0" applyAlignment="0" applyProtection="0"/>
    <xf numFmtId="176" fontId="42" fillId="0" borderId="0" applyFont="0" applyFill="0" applyBorder="0" applyAlignment="0" applyProtection="0"/>
    <xf numFmtId="191" fontId="55" fillId="0" borderId="0" applyFont="0" applyFill="0" applyBorder="0" applyAlignment="0" applyProtection="0"/>
    <xf numFmtId="188" fontId="55" fillId="0" borderId="0" applyFont="0" applyFill="0" applyBorder="0" applyAlignment="0" applyProtection="0"/>
    <xf numFmtId="188" fontId="55" fillId="0" borderId="0" applyFont="0" applyFill="0" applyBorder="0" applyAlignment="0" applyProtection="0"/>
    <xf numFmtId="189" fontId="42" fillId="0" borderId="0" applyFont="0" applyFill="0" applyBorder="0" applyAlignment="0" applyProtection="0"/>
    <xf numFmtId="188" fontId="55" fillId="0" borderId="0" applyFont="0" applyFill="0" applyBorder="0" applyAlignment="0" applyProtection="0"/>
    <xf numFmtId="176" fontId="42" fillId="0" borderId="0" applyFont="0" applyFill="0" applyBorder="0" applyAlignment="0" applyProtection="0"/>
    <xf numFmtId="179" fontId="55" fillId="0" borderId="0" applyFont="0" applyFill="0" applyBorder="0" applyAlignment="0" applyProtection="0"/>
    <xf numFmtId="189" fontId="42" fillId="0" borderId="0" applyFont="0" applyFill="0" applyBorder="0" applyAlignment="0" applyProtection="0"/>
    <xf numFmtId="190" fontId="55" fillId="0" borderId="0" applyFont="0" applyFill="0" applyBorder="0" applyAlignment="0" applyProtection="0"/>
    <xf numFmtId="190" fontId="55" fillId="0" borderId="0" applyFont="0" applyFill="0" applyBorder="0" applyAlignment="0" applyProtection="0"/>
    <xf numFmtId="41" fontId="42" fillId="0" borderId="0" applyFont="0" applyFill="0" applyBorder="0" applyAlignment="0" applyProtection="0"/>
    <xf numFmtId="175" fontId="55" fillId="0" borderId="0" applyFont="0" applyFill="0" applyBorder="0" applyAlignment="0" applyProtection="0"/>
    <xf numFmtId="190" fontId="55" fillId="0" borderId="0" applyFont="0" applyFill="0" applyBorder="0" applyAlignment="0" applyProtection="0"/>
    <xf numFmtId="189" fontId="42" fillId="0" borderId="0" applyFont="0" applyFill="0" applyBorder="0" applyAlignment="0" applyProtection="0"/>
    <xf numFmtId="0" fontId="79" fillId="0" borderId="0"/>
    <xf numFmtId="215" fontId="85" fillId="0" borderId="34">
      <alignment horizontal="right" vertical="center"/>
    </xf>
    <xf numFmtId="49" fontId="69" fillId="0" borderId="0" applyFill="0" applyBorder="0" applyAlignment="0"/>
    <xf numFmtId="216" fontId="14" fillId="0" borderId="0" applyFill="0" applyBorder="0" applyAlignment="0"/>
    <xf numFmtId="217" fontId="14" fillId="0" borderId="0" applyFill="0" applyBorder="0" applyAlignment="0"/>
    <xf numFmtId="216" fontId="55" fillId="0" borderId="1">
      <alignment horizontal="left"/>
    </xf>
    <xf numFmtId="0" fontId="86" fillId="0" borderId="35"/>
    <xf numFmtId="0" fontId="83" fillId="0" borderId="0" applyNumberFormat="0" applyFill="0" applyBorder="0" applyAlignment="0" applyProtection="0"/>
    <xf numFmtId="218" fontId="43" fillId="0" borderId="0"/>
    <xf numFmtId="219" fontId="55" fillId="0" borderId="1"/>
    <xf numFmtId="0" fontId="87" fillId="0" borderId="0"/>
    <xf numFmtId="0" fontId="87" fillId="0" borderId="0"/>
    <xf numFmtId="164" fontId="88" fillId="10" borderId="36">
      <alignment vertical="top"/>
    </xf>
    <xf numFmtId="0" fontId="89" fillId="11" borderId="1">
      <alignment horizontal="left" vertical="center"/>
    </xf>
    <xf numFmtId="165" fontId="90" fillId="12" borderId="36"/>
    <xf numFmtId="164" fontId="75" fillId="0" borderId="36">
      <alignment horizontal="left" vertical="top"/>
    </xf>
    <xf numFmtId="0" fontId="91" fillId="13" borderId="0">
      <alignment horizontal="left" vertical="center"/>
    </xf>
    <xf numFmtId="164" fontId="92" fillId="0" borderId="37">
      <alignment horizontal="left" vertical="top"/>
    </xf>
    <xf numFmtId="0" fontId="93" fillId="0" borderId="37">
      <alignment horizontal="left" vertical="center"/>
    </xf>
    <xf numFmtId="220" fontId="56" fillId="0" borderId="0" applyFont="0" applyFill="0" applyBorder="0" applyAlignment="0" applyProtection="0"/>
    <xf numFmtId="171" fontId="56" fillId="0" borderId="0" applyFont="0" applyFill="0" applyBorder="0" applyAlignment="0" applyProtection="0"/>
    <xf numFmtId="0" fontId="94" fillId="0" borderId="0" applyNumberFormat="0" applyFill="0" applyBorder="0" applyAlignment="0" applyProtection="0"/>
    <xf numFmtId="0" fontId="48" fillId="0" borderId="0">
      <alignment horizontal="left" wrapText="1"/>
    </xf>
    <xf numFmtId="40" fontId="95" fillId="0" borderId="0" applyFont="0" applyFill="0" applyBorder="0" applyAlignment="0" applyProtection="0"/>
    <xf numFmtId="38" fontId="95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95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0" fontId="80" fillId="0" borderId="0"/>
    <xf numFmtId="41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41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221" fontId="82" fillId="0" borderId="0" applyFont="0" applyFill="0" applyBorder="0" applyAlignment="0" applyProtection="0"/>
    <xf numFmtId="222" fontId="82" fillId="0" borderId="0" applyFont="0" applyFill="0" applyBorder="0" applyAlignment="0" applyProtection="0"/>
    <xf numFmtId="0" fontId="101" fillId="0" borderId="0"/>
    <xf numFmtId="167" fontId="14" fillId="0" borderId="0" applyFont="0" applyFill="0" applyBorder="0" applyAlignment="0" applyProtection="0"/>
    <xf numFmtId="0" fontId="14" fillId="0" borderId="0"/>
    <xf numFmtId="181" fontId="98" fillId="0" borderId="0" applyFont="0" applyFill="0" applyBorder="0" applyAlignment="0" applyProtection="0"/>
    <xf numFmtId="165" fontId="51" fillId="0" borderId="0" applyFont="0" applyFill="0" applyBorder="0" applyAlignment="0" applyProtection="0"/>
    <xf numFmtId="170" fontId="98" fillId="0" borderId="0" applyFont="0" applyFill="0" applyBorder="0" applyAlignment="0" applyProtection="0"/>
    <xf numFmtId="0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0" fontId="103" fillId="0" borderId="0">
      <alignment vertical="center"/>
    </xf>
    <xf numFmtId="0" fontId="109" fillId="0" borderId="0"/>
    <xf numFmtId="0" fontId="14" fillId="0" borderId="0"/>
    <xf numFmtId="0" fontId="110" fillId="0" borderId="0"/>
    <xf numFmtId="0" fontId="56" fillId="0" borderId="0"/>
    <xf numFmtId="43" fontId="55" fillId="0" borderId="0" applyFont="0" applyFill="0" applyBorder="0" applyAlignment="0" applyProtection="0"/>
    <xf numFmtId="181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18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181" fontId="55" fillId="0" borderId="0" applyFont="0" applyFill="0" applyBorder="0" applyAlignment="0" applyProtection="0"/>
    <xf numFmtId="41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207" fontId="111" fillId="0" borderId="0" applyFont="0" applyFill="0" applyBorder="0" applyAlignment="0" applyProtection="0"/>
    <xf numFmtId="169" fontId="110" fillId="0" borderId="0" applyFont="0" applyFill="0" applyBorder="0" applyAlignment="0" applyProtection="0"/>
    <xf numFmtId="43" fontId="112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113" fillId="0" borderId="0"/>
    <xf numFmtId="223" fontId="111" fillId="0" borderId="0" applyFont="0" applyFill="0" applyBorder="0" applyAlignment="0" applyProtection="0"/>
    <xf numFmtId="2" fontId="111" fillId="0" borderId="0" applyFont="0" applyFill="0" applyBorder="0" applyAlignment="0" applyProtection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2" fillId="0" borderId="0"/>
    <xf numFmtId="0" fontId="103" fillId="0" borderId="0"/>
    <xf numFmtId="0" fontId="14" fillId="0" borderId="0"/>
    <xf numFmtId="0" fontId="14" fillId="0" borderId="0"/>
    <xf numFmtId="0" fontId="113" fillId="0" borderId="0"/>
    <xf numFmtId="0" fontId="113" fillId="0" borderId="0"/>
    <xf numFmtId="223" fontId="115" fillId="0" borderId="0" applyNumberFormat="0" applyFill="0" applyBorder="0" applyAlignment="0" applyProtection="0"/>
    <xf numFmtId="223" fontId="116" fillId="0" borderId="0" applyNumberFormat="0" applyFill="0" applyBorder="0" applyAlignment="0" applyProtection="0"/>
    <xf numFmtId="3" fontId="111" fillId="0" borderId="0" applyFont="0" applyFill="0" applyBorder="0" applyAlignment="0" applyProtection="0"/>
    <xf numFmtId="169" fontId="117" fillId="0" borderId="0" applyFont="0" applyFill="0" applyBorder="0" applyAlignment="0" applyProtection="0"/>
    <xf numFmtId="0" fontId="123" fillId="0" borderId="0"/>
  </cellStyleXfs>
  <cellXfs count="329">
    <xf numFmtId="0" fontId="0" fillId="0" borderId="0" xfId="0"/>
    <xf numFmtId="0" fontId="1" fillId="0" borderId="1" xfId="1" applyFont="1" applyFill="1" applyBorder="1" applyAlignment="1" applyProtection="1">
      <alignment horizontal="center" vertical="center"/>
      <protection hidden="1"/>
    </xf>
    <xf numFmtId="0" fontId="1" fillId="0" borderId="2" xfId="1" applyFont="1" applyFill="1" applyBorder="1" applyAlignment="1" applyProtection="1">
      <alignment horizontal="center" vertical="center"/>
      <protection hidden="1"/>
    </xf>
    <xf numFmtId="0" fontId="2" fillId="2" borderId="2" xfId="1" applyFont="1" applyFill="1" applyBorder="1" applyAlignment="1" applyProtection="1">
      <alignment horizontal="center" vertical="center"/>
      <protection hidden="1"/>
    </xf>
    <xf numFmtId="0" fontId="2" fillId="0" borderId="2" xfId="1" applyFont="1" applyFill="1" applyBorder="1" applyAlignment="1" applyProtection="1">
      <alignment horizontal="center" vertical="center"/>
      <protection hidden="1"/>
    </xf>
    <xf numFmtId="0" fontId="2" fillId="0" borderId="3" xfId="1" applyFont="1" applyFill="1" applyBorder="1" applyAlignment="1" applyProtection="1">
      <alignment horizontal="center" vertical="center"/>
      <protection hidden="1"/>
    </xf>
    <xf numFmtId="0" fontId="2" fillId="0" borderId="0" xfId="1" applyFont="1" applyFill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14" fontId="1" fillId="0" borderId="4" xfId="1" applyNumberFormat="1" applyFont="1" applyFill="1" applyBorder="1" applyAlignment="1" applyProtection="1">
      <alignment horizontal="center" vertical="center"/>
      <protection hidden="1"/>
    </xf>
    <xf numFmtId="14" fontId="1" fillId="0" borderId="5" xfId="1" applyNumberFormat="1" applyFont="1" applyFill="1" applyBorder="1" applyAlignment="1" applyProtection="1">
      <alignment horizontal="center" vertical="center"/>
      <protection hidden="1"/>
    </xf>
    <xf numFmtId="14" fontId="1" fillId="0" borderId="5" xfId="1" applyNumberFormat="1" applyFont="1" applyFill="1" applyBorder="1" applyAlignment="1" applyProtection="1">
      <alignment horizontal="right" vertical="center"/>
      <protection hidden="1"/>
    </xf>
    <xf numFmtId="0" fontId="1" fillId="0" borderId="5" xfId="1" applyFont="1" applyFill="1" applyBorder="1" applyAlignment="1" applyProtection="1">
      <alignment horizontal="center" vertical="center"/>
      <protection hidden="1"/>
    </xf>
    <xf numFmtId="0" fontId="1" fillId="0" borderId="6" xfId="1" applyFont="1" applyFill="1" applyBorder="1" applyAlignment="1" applyProtection="1">
      <alignment horizontal="center" vertical="center"/>
      <protection hidden="1"/>
    </xf>
    <xf numFmtId="14" fontId="1" fillId="0" borderId="0" xfId="1" applyNumberFormat="1" applyFont="1" applyFill="1" applyAlignment="1">
      <alignment horizontal="center" vertical="center"/>
    </xf>
    <xf numFmtId="0" fontId="2" fillId="3" borderId="4" xfId="1" applyFont="1" applyFill="1" applyBorder="1" applyAlignment="1" applyProtection="1">
      <alignment horizontal="center" vertical="center"/>
      <protection hidden="1"/>
    </xf>
    <xf numFmtId="0" fontId="2" fillId="3" borderId="5" xfId="1" applyFont="1" applyFill="1" applyBorder="1" applyAlignment="1" applyProtection="1">
      <alignment horizontal="center" vertical="center"/>
      <protection hidden="1"/>
    </xf>
    <xf numFmtId="0" fontId="3" fillId="0" borderId="0" xfId="1" quotePrefix="1" applyFont="1" applyFill="1" applyAlignment="1" applyProtection="1">
      <alignment horizontal="left" vertical="center"/>
    </xf>
    <xf numFmtId="0" fontId="4" fillId="0" borderId="0" xfId="1" quotePrefix="1" applyFont="1" applyFill="1" applyAlignment="1" applyProtection="1">
      <alignment horizontal="left" vertical="center"/>
    </xf>
    <xf numFmtId="0" fontId="5" fillId="0" borderId="0" xfId="1" quotePrefix="1" applyFont="1" applyFill="1" applyAlignment="1" applyProtection="1">
      <alignment horizontal="left" vertical="center"/>
      <protection hidden="1"/>
    </xf>
    <xf numFmtId="0" fontId="6" fillId="0" borderId="0" xfId="1" applyFont="1" applyFill="1" applyAlignment="1" applyProtection="1">
      <alignment vertical="center"/>
    </xf>
    <xf numFmtId="0" fontId="1" fillId="0" borderId="0" xfId="1" applyFont="1" applyFill="1" applyAlignment="1" applyProtection="1">
      <alignment vertical="center"/>
    </xf>
    <xf numFmtId="0" fontId="7" fillId="0" borderId="0" xfId="1" applyNumberFormat="1" applyFont="1" applyFill="1" applyAlignment="1">
      <alignment horizontal="left" vertical="center"/>
    </xf>
    <xf numFmtId="0" fontId="8" fillId="0" borderId="0" xfId="1" applyFont="1" applyFill="1" applyAlignment="1">
      <alignment horizontal="center" vertical="center"/>
    </xf>
    <xf numFmtId="0" fontId="3" fillId="0" borderId="0" xfId="1" quotePrefix="1" applyFont="1" applyFill="1" applyAlignment="1" applyProtection="1">
      <alignment vertical="center"/>
    </xf>
    <xf numFmtId="0" fontId="9" fillId="0" borderId="0" xfId="1" applyFont="1" applyFill="1" applyAlignment="1" applyProtection="1">
      <alignment horizontal="centerContinuous" vertical="top"/>
      <protection hidden="1"/>
    </xf>
    <xf numFmtId="0" fontId="8" fillId="0" borderId="0" xfId="1" applyFont="1" applyFill="1" applyAlignment="1" applyProtection="1">
      <alignment horizontal="centerContinuous" vertical="top"/>
    </xf>
    <xf numFmtId="0" fontId="3" fillId="0" borderId="0" xfId="1" applyFont="1" applyFill="1" applyAlignment="1" applyProtection="1">
      <alignment horizontal="centerContinuous" vertical="center"/>
    </xf>
    <xf numFmtId="0" fontId="1" fillId="0" borderId="7" xfId="1" quotePrefix="1" applyFont="1" applyFill="1" applyBorder="1" applyAlignment="1" applyProtection="1">
      <alignment horizontal="left" vertical="center"/>
      <protection hidden="1"/>
    </xf>
    <xf numFmtId="0" fontId="1" fillId="0" borderId="8" xfId="1" quotePrefix="1" applyFont="1" applyFill="1" applyBorder="1" applyAlignment="1" applyProtection="1">
      <alignment horizontal="left" vertical="center"/>
      <protection hidden="1"/>
    </xf>
    <xf numFmtId="0" fontId="1" fillId="0" borderId="8" xfId="1" applyFont="1" applyFill="1" applyBorder="1" applyAlignment="1" applyProtection="1">
      <alignment horizontal="center" vertical="center"/>
      <protection hidden="1"/>
    </xf>
    <xf numFmtId="0" fontId="1" fillId="0" borderId="9" xfId="1" applyFont="1" applyFill="1" applyBorder="1" applyAlignment="1" applyProtection="1">
      <alignment horizontal="center" vertical="center"/>
      <protection hidden="1"/>
    </xf>
    <xf numFmtId="0" fontId="1" fillId="0" borderId="10" xfId="1" quotePrefix="1" applyFont="1" applyFill="1" applyBorder="1" applyAlignment="1" applyProtection="1">
      <alignment horizontal="left" vertical="center"/>
      <protection hidden="1"/>
    </xf>
    <xf numFmtId="0" fontId="1" fillId="0" borderId="0" xfId="1" quotePrefix="1" applyFont="1" applyFill="1" applyBorder="1" applyAlignment="1" applyProtection="1">
      <alignment horizontal="left" vertical="center"/>
      <protection hidden="1"/>
    </xf>
    <xf numFmtId="0" fontId="1" fillId="0" borderId="0" xfId="1" applyFont="1" applyFill="1" applyBorder="1" applyAlignment="1" applyProtection="1">
      <alignment horizontal="center" vertical="center"/>
      <protection hidden="1"/>
    </xf>
    <xf numFmtId="0" fontId="1" fillId="0" borderId="11" xfId="1" applyFont="1" applyFill="1" applyBorder="1" applyAlignment="1" applyProtection="1">
      <alignment horizontal="center" vertical="center"/>
      <protection hidden="1"/>
    </xf>
    <xf numFmtId="0" fontId="3" fillId="0" borderId="10" xfId="1" applyFont="1" applyFill="1" applyBorder="1" applyAlignment="1" applyProtection="1">
      <alignment vertical="center"/>
      <protection hidden="1"/>
    </xf>
    <xf numFmtId="0" fontId="3" fillId="0" borderId="0" xfId="1" applyFont="1" applyFill="1" applyBorder="1" applyAlignment="1" applyProtection="1">
      <alignment vertical="center"/>
      <protection hidden="1"/>
    </xf>
    <xf numFmtId="0" fontId="1" fillId="0" borderId="0" xfId="1" applyFont="1" applyFill="1" applyBorder="1" applyAlignment="1" applyProtection="1">
      <alignment vertical="center"/>
      <protection hidden="1"/>
    </xf>
    <xf numFmtId="0" fontId="11" fillId="0" borderId="0" xfId="1" applyNumberFormat="1" applyFont="1" applyFill="1" applyBorder="1" applyAlignment="1" applyProtection="1">
      <alignment vertical="center"/>
      <protection hidden="1"/>
    </xf>
    <xf numFmtId="0" fontId="11" fillId="0" borderId="0" xfId="1" applyNumberFormat="1" applyFont="1" applyFill="1" applyBorder="1" applyAlignment="1" applyProtection="1">
      <alignment horizontal="right" vertical="center"/>
      <protection hidden="1"/>
    </xf>
    <xf numFmtId="0" fontId="1" fillId="0" borderId="0" xfId="1" applyNumberFormat="1" applyFont="1" applyFill="1" applyBorder="1" applyAlignment="1" applyProtection="1">
      <alignment vertical="center"/>
      <protection hidden="1"/>
    </xf>
    <xf numFmtId="0" fontId="1" fillId="0" borderId="11" xfId="1" applyFont="1" applyFill="1" applyBorder="1" applyAlignment="1" applyProtection="1">
      <alignment vertical="center"/>
      <protection hidden="1"/>
    </xf>
    <xf numFmtId="0" fontId="13" fillId="0" borderId="0" xfId="1" applyFont="1" applyFill="1" applyBorder="1" applyAlignment="1" applyProtection="1">
      <alignment horizontal="right" vertical="center"/>
      <protection hidden="1"/>
    </xf>
    <xf numFmtId="0" fontId="13" fillId="0" borderId="0" xfId="1" applyFont="1" applyFill="1" applyBorder="1" applyAlignment="1" applyProtection="1">
      <alignment horizontal="left" vertical="center"/>
      <protection hidden="1"/>
    </xf>
    <xf numFmtId="0" fontId="14" fillId="0" borderId="0" xfId="2" applyFill="1"/>
    <xf numFmtId="0" fontId="15" fillId="0" borderId="10" xfId="1" applyFont="1" applyFill="1" applyBorder="1" applyAlignment="1" applyProtection="1">
      <alignment horizontal="center" vertical="center"/>
      <protection hidden="1"/>
    </xf>
    <xf numFmtId="0" fontId="18" fillId="0" borderId="0" xfId="1" applyFont="1" applyFill="1" applyBorder="1" applyAlignment="1" applyProtection="1">
      <alignment horizontal="center" vertical="center"/>
      <protection hidden="1"/>
    </xf>
    <xf numFmtId="0" fontId="15" fillId="0" borderId="11" xfId="1" applyFont="1" applyFill="1" applyBorder="1" applyAlignment="1" applyProtection="1">
      <alignment horizontal="center" vertical="center"/>
      <protection hidden="1"/>
    </xf>
    <xf numFmtId="0" fontId="15" fillId="0" borderId="0" xfId="1" applyFont="1" applyFill="1" applyAlignment="1">
      <alignment horizontal="center" vertical="center"/>
    </xf>
    <xf numFmtId="0" fontId="1" fillId="0" borderId="10" xfId="1" applyFont="1" applyFill="1" applyBorder="1" applyAlignment="1" applyProtection="1">
      <alignment horizontal="center" vertical="center"/>
      <protection hidden="1"/>
    </xf>
    <xf numFmtId="0" fontId="23" fillId="4" borderId="13" xfId="1" applyFont="1" applyFill="1" applyBorder="1" applyAlignment="1" applyProtection="1">
      <alignment horizontal="center" vertical="center"/>
      <protection hidden="1"/>
    </xf>
    <xf numFmtId="0" fontId="23" fillId="5" borderId="14" xfId="1" applyFont="1" applyFill="1" applyBorder="1" applyAlignment="1" applyProtection="1">
      <alignment horizontal="center" vertical="center"/>
      <protection hidden="1"/>
    </xf>
    <xf numFmtId="0" fontId="23" fillId="5" borderId="15" xfId="1" applyFont="1" applyFill="1" applyBorder="1" applyAlignment="1" applyProtection="1">
      <alignment horizontal="center" vertical="center"/>
      <protection hidden="1"/>
    </xf>
    <xf numFmtId="0" fontId="23" fillId="5" borderId="16" xfId="1" applyFont="1" applyFill="1" applyBorder="1" applyAlignment="1" applyProtection="1">
      <alignment horizontal="center" vertical="center"/>
      <protection hidden="1"/>
    </xf>
    <xf numFmtId="0" fontId="24" fillId="0" borderId="0" xfId="1" applyFont="1" applyFill="1" applyBorder="1" applyAlignment="1" applyProtection="1">
      <alignment horizontal="center" vertical="center"/>
      <protection hidden="1"/>
    </xf>
    <xf numFmtId="0" fontId="3" fillId="0" borderId="10" xfId="1" applyFont="1" applyFill="1" applyBorder="1" applyAlignment="1" applyProtection="1">
      <alignment horizontal="center" vertical="center"/>
      <protection hidden="1"/>
    </xf>
    <xf numFmtId="0" fontId="25" fillId="4" borderId="17" xfId="1" applyFont="1" applyFill="1" applyBorder="1" applyAlignment="1" applyProtection="1">
      <alignment horizontal="center" vertical="center"/>
      <protection hidden="1"/>
    </xf>
    <xf numFmtId="0" fontId="26" fillId="0" borderId="18" xfId="1" applyFont="1" applyFill="1" applyBorder="1" applyAlignment="1" applyProtection="1">
      <alignment horizontal="center" vertical="center"/>
      <protection hidden="1"/>
    </xf>
    <xf numFmtId="0" fontId="8" fillId="0" borderId="19" xfId="1" applyFont="1" applyFill="1" applyBorder="1" applyAlignment="1" applyProtection="1">
      <alignment horizontal="center" vertical="center"/>
      <protection hidden="1"/>
    </xf>
    <xf numFmtId="0" fontId="26" fillId="0" borderId="20" xfId="1" applyFont="1" applyFill="1" applyBorder="1" applyAlignment="1" applyProtection="1">
      <alignment horizontal="center" vertical="center"/>
      <protection hidden="1"/>
    </xf>
    <xf numFmtId="0" fontId="3" fillId="0" borderId="0" xfId="1" applyFont="1" applyFill="1" applyBorder="1" applyAlignment="1" applyProtection="1">
      <alignment horizontal="center" vertical="center"/>
      <protection hidden="1"/>
    </xf>
    <xf numFmtId="0" fontId="27" fillId="4" borderId="21" xfId="1" applyFont="1" applyFill="1" applyBorder="1" applyAlignment="1" applyProtection="1">
      <alignment horizontal="center" vertical="center"/>
      <protection hidden="1"/>
    </xf>
    <xf numFmtId="0" fontId="25" fillId="4" borderId="21" xfId="1" applyFont="1" applyFill="1" applyBorder="1" applyAlignment="1" applyProtection="1">
      <alignment horizontal="center" vertical="center"/>
      <protection hidden="1"/>
    </xf>
    <xf numFmtId="0" fontId="26" fillId="6" borderId="22" xfId="1" applyFont="1" applyFill="1" applyBorder="1" applyAlignment="1" applyProtection="1">
      <alignment horizontal="center" vertical="center"/>
      <protection hidden="1"/>
    </xf>
    <xf numFmtId="0" fontId="8" fillId="0" borderId="23" xfId="1" applyFont="1" applyFill="1" applyBorder="1" applyAlignment="1" applyProtection="1">
      <alignment horizontal="center" vertical="center"/>
      <protection hidden="1"/>
    </xf>
    <xf numFmtId="0" fontId="26" fillId="0" borderId="24" xfId="1" applyFont="1" applyFill="1" applyBorder="1" applyAlignment="1" applyProtection="1">
      <alignment horizontal="center" vertical="center"/>
      <protection hidden="1"/>
    </xf>
    <xf numFmtId="0" fontId="26" fillId="0" borderId="23" xfId="1" applyFont="1" applyFill="1" applyBorder="1" applyAlignment="1" applyProtection="1">
      <alignment horizontal="center" vertical="center"/>
      <protection hidden="1"/>
    </xf>
    <xf numFmtId="0" fontId="25" fillId="4" borderId="25" xfId="1" applyFont="1" applyFill="1" applyBorder="1" applyAlignment="1" applyProtection="1">
      <alignment horizontal="center" vertical="center"/>
      <protection hidden="1"/>
    </xf>
    <xf numFmtId="0" fontId="26" fillId="6" borderId="26" xfId="1" applyFont="1" applyFill="1" applyBorder="1" applyAlignment="1" applyProtection="1">
      <alignment horizontal="center" vertical="center"/>
      <protection hidden="1"/>
    </xf>
    <xf numFmtId="0" fontId="8" fillId="0" borderId="27" xfId="1" applyFont="1" applyFill="1" applyBorder="1" applyAlignment="1" applyProtection="1">
      <alignment horizontal="center" vertical="center"/>
      <protection hidden="1"/>
    </xf>
    <xf numFmtId="0" fontId="26" fillId="0" borderId="28" xfId="1" applyFont="1" applyFill="1" applyBorder="1" applyAlignment="1" applyProtection="1">
      <alignment horizontal="center" vertical="center"/>
      <protection hidden="1"/>
    </xf>
    <xf numFmtId="0" fontId="27" fillId="4" borderId="25" xfId="1" applyFont="1" applyFill="1" applyBorder="1" applyAlignment="1" applyProtection="1">
      <alignment horizontal="center" vertical="center"/>
      <protection hidden="1"/>
    </xf>
    <xf numFmtId="0" fontId="26" fillId="0" borderId="26" xfId="1" applyFont="1" applyFill="1" applyBorder="1" applyAlignment="1" applyProtection="1">
      <alignment horizontal="center" vertical="center"/>
      <protection hidden="1"/>
    </xf>
    <xf numFmtId="0" fontId="28" fillId="0" borderId="0" xfId="1" applyFont="1" applyFill="1" applyBorder="1" applyAlignment="1" applyProtection="1">
      <alignment horizontal="center" vertical="center"/>
      <protection hidden="1"/>
    </xf>
    <xf numFmtId="0" fontId="29" fillId="6" borderId="0" xfId="1" applyFont="1" applyFill="1" applyBorder="1" applyAlignment="1" applyProtection="1">
      <alignment horizontal="center" vertical="center"/>
      <protection hidden="1"/>
    </xf>
    <xf numFmtId="0" fontId="29" fillId="0" borderId="0" xfId="1" applyFont="1" applyFill="1" applyBorder="1" applyAlignment="1" applyProtection="1">
      <alignment horizontal="center" vertical="center"/>
      <protection hidden="1"/>
    </xf>
    <xf numFmtId="0" fontId="18" fillId="0" borderId="10" xfId="1" applyFont="1" applyFill="1" applyBorder="1" applyAlignment="1" applyProtection="1">
      <alignment horizontal="center" vertical="center"/>
      <protection hidden="1"/>
    </xf>
    <xf numFmtId="0" fontId="18" fillId="0" borderId="11" xfId="1" applyFont="1" applyFill="1" applyBorder="1" applyAlignment="1" applyProtection="1">
      <alignment horizontal="center" vertical="center"/>
      <protection hidden="1"/>
    </xf>
    <xf numFmtId="0" fontId="18" fillId="0" borderId="0" xfId="1" applyFont="1" applyFill="1" applyAlignment="1">
      <alignment horizontal="center" vertical="center"/>
    </xf>
    <xf numFmtId="0" fontId="27" fillId="4" borderId="17" xfId="1" applyFont="1" applyFill="1" applyBorder="1" applyAlignment="1" applyProtection="1">
      <alignment horizontal="center" vertical="center"/>
      <protection hidden="1"/>
    </xf>
    <xf numFmtId="0" fontId="27" fillId="0" borderId="0" xfId="1" applyFont="1" applyFill="1" applyBorder="1" applyAlignment="1" applyProtection="1">
      <alignment horizontal="center" vertical="center"/>
      <protection hidden="1"/>
    </xf>
    <xf numFmtId="0" fontId="26" fillId="6" borderId="0" xfId="1" applyFont="1" applyFill="1" applyBorder="1" applyAlignment="1" applyProtection="1">
      <alignment horizontal="center" vertical="center"/>
      <protection hidden="1"/>
    </xf>
    <xf numFmtId="0" fontId="8" fillId="0" borderId="0" xfId="1" applyFont="1" applyFill="1" applyBorder="1" applyAlignment="1" applyProtection="1">
      <alignment horizontal="center" vertical="center"/>
      <protection hidden="1"/>
    </xf>
    <xf numFmtId="0" fontId="26" fillId="0" borderId="0" xfId="1" applyFont="1" applyFill="1" applyBorder="1" applyAlignment="1" applyProtection="1">
      <alignment horizontal="center" vertical="center"/>
      <protection hidden="1"/>
    </xf>
    <xf numFmtId="0" fontId="34" fillId="0" borderId="19" xfId="1" applyFont="1" applyFill="1" applyBorder="1" applyAlignment="1" applyProtection="1">
      <alignment horizontal="center" vertical="center"/>
      <protection hidden="1"/>
    </xf>
    <xf numFmtId="0" fontId="34" fillId="0" borderId="23" xfId="1" applyFont="1" applyFill="1" applyBorder="1" applyAlignment="1" applyProtection="1">
      <alignment horizontal="center" vertical="center"/>
      <protection hidden="1"/>
    </xf>
    <xf numFmtId="0" fontId="26" fillId="6" borderId="18" xfId="1" applyFont="1" applyFill="1" applyBorder="1" applyAlignment="1" applyProtection="1">
      <alignment horizontal="center" vertical="center"/>
      <protection hidden="1"/>
    </xf>
    <xf numFmtId="0" fontId="8" fillId="6" borderId="19" xfId="1" applyFont="1" applyFill="1" applyBorder="1" applyAlignment="1" applyProtection="1">
      <alignment horizontal="center" vertical="center"/>
      <protection hidden="1"/>
    </xf>
    <xf numFmtId="0" fontId="26" fillId="0" borderId="22" xfId="1" applyFont="1" applyFill="1" applyBorder="1" applyAlignment="1" applyProtection="1">
      <alignment horizontal="center" vertical="center"/>
      <protection hidden="1"/>
    </xf>
    <xf numFmtId="0" fontId="8" fillId="6" borderId="23" xfId="1" applyFont="1" applyFill="1" applyBorder="1" applyAlignment="1" applyProtection="1">
      <alignment horizontal="center" vertical="center"/>
      <protection hidden="1"/>
    </xf>
    <xf numFmtId="0" fontId="1" fillId="0" borderId="29" xfId="1" applyFont="1" applyFill="1" applyBorder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35" fillId="0" borderId="12" xfId="1" applyFont="1" applyFill="1" applyBorder="1" applyAlignment="1">
      <alignment horizontal="left" vertical="center"/>
    </xf>
    <xf numFmtId="0" fontId="1" fillId="0" borderId="12" xfId="1" applyFont="1" applyFill="1" applyBorder="1" applyAlignment="1">
      <alignment horizontal="left" vertical="center"/>
    </xf>
    <xf numFmtId="0" fontId="36" fillId="0" borderId="12" xfId="1" applyFont="1" applyFill="1" applyBorder="1" applyAlignment="1">
      <alignment horizontal="left" vertical="center"/>
    </xf>
    <xf numFmtId="0" fontId="37" fillId="0" borderId="12" xfId="1" applyFont="1" applyFill="1" applyBorder="1" applyAlignment="1" applyProtection="1">
      <alignment horizontal="left" vertical="center"/>
      <protection locked="0"/>
    </xf>
    <xf numFmtId="0" fontId="38" fillId="0" borderId="12" xfId="1" applyFont="1" applyFill="1" applyBorder="1" applyAlignment="1">
      <alignment horizontal="left" vertical="center"/>
    </xf>
    <xf numFmtId="0" fontId="40" fillId="0" borderId="12" xfId="3" applyFont="1" applyFill="1" applyBorder="1" applyAlignment="1" applyProtection="1">
      <alignment horizontal="left" vertical="center"/>
    </xf>
    <xf numFmtId="0" fontId="40" fillId="0" borderId="12" xfId="3" applyFont="1" applyFill="1" applyBorder="1" applyAlignment="1" applyProtection="1">
      <alignment horizontal="center" vertical="center"/>
    </xf>
    <xf numFmtId="0" fontId="41" fillId="0" borderId="12" xfId="1" quotePrefix="1" applyFont="1" applyFill="1" applyBorder="1" applyAlignment="1" applyProtection="1">
      <alignment horizontal="right" vertical="center"/>
      <protection hidden="1"/>
    </xf>
    <xf numFmtId="0" fontId="41" fillId="0" borderId="28" xfId="1" quotePrefix="1" applyFont="1" applyFill="1" applyBorder="1" applyAlignment="1" applyProtection="1">
      <alignment horizontal="right" vertical="center"/>
      <protection hidden="1"/>
    </xf>
    <xf numFmtId="0" fontId="105" fillId="0" borderId="1" xfId="456" applyFont="1" applyBorder="1"/>
    <xf numFmtId="0" fontId="105" fillId="0" borderId="1" xfId="456" applyFont="1" applyBorder="1" applyAlignment="1">
      <alignment horizontal="left"/>
    </xf>
    <xf numFmtId="0" fontId="14" fillId="0" borderId="0" xfId="456" applyFill="1"/>
    <xf numFmtId="0" fontId="14" fillId="0" borderId="0" xfId="456" applyFill="1" applyAlignment="1"/>
    <xf numFmtId="0" fontId="106" fillId="0" borderId="0" xfId="616" applyFont="1" applyFill="1" applyBorder="1" applyAlignment="1">
      <alignment horizontal="center"/>
    </xf>
    <xf numFmtId="0" fontId="107" fillId="0" borderId="0" xfId="456" applyFont="1" applyFill="1" applyAlignment="1">
      <alignment horizontal="center"/>
    </xf>
    <xf numFmtId="0" fontId="105" fillId="0" borderId="1" xfId="456" applyFont="1" applyFill="1" applyBorder="1"/>
    <xf numFmtId="0" fontId="109" fillId="0" borderId="0" xfId="616" applyFill="1" applyAlignment="1">
      <alignment horizontal="center"/>
    </xf>
    <xf numFmtId="0" fontId="14" fillId="0" borderId="0" xfId="456" applyFill="1" applyAlignment="1">
      <alignment horizontal="center"/>
    </xf>
    <xf numFmtId="14" fontId="109" fillId="0" borderId="0" xfId="616" applyNumberFormat="1" applyFill="1" applyAlignment="1">
      <alignment horizontal="center"/>
    </xf>
    <xf numFmtId="14" fontId="108" fillId="0" borderId="0" xfId="616" applyNumberFormat="1" applyFont="1" applyFill="1" applyAlignment="1">
      <alignment horizontal="center"/>
    </xf>
    <xf numFmtId="0" fontId="108" fillId="0" borderId="0" xfId="618" applyFont="1" applyFill="1" applyAlignment="1">
      <alignment horizontal="center"/>
    </xf>
    <xf numFmtId="0" fontId="14" fillId="0" borderId="1" xfId="456" applyFill="1" applyBorder="1"/>
    <xf numFmtId="3" fontId="69" fillId="0" borderId="1" xfId="619" applyNumberFormat="1" applyFont="1" applyFill="1" applyBorder="1" applyAlignment="1"/>
    <xf numFmtId="0" fontId="106" fillId="0" borderId="0" xfId="616" applyFont="1" applyFill="1" applyBorder="1"/>
    <xf numFmtId="0" fontId="107" fillId="0" borderId="0" xfId="616" applyFont="1" applyFill="1" applyAlignment="1">
      <alignment horizontal="center"/>
    </xf>
    <xf numFmtId="0" fontId="105" fillId="0" borderId="0" xfId="616" applyFont="1" applyFill="1" applyBorder="1"/>
    <xf numFmtId="0" fontId="109" fillId="0" borderId="0" xfId="616" applyFill="1"/>
    <xf numFmtId="0" fontId="118" fillId="0" borderId="0" xfId="0" applyFont="1"/>
    <xf numFmtId="224" fontId="119" fillId="0" borderId="0" xfId="0" applyNumberFormat="1" applyFont="1" applyAlignment="1"/>
    <xf numFmtId="169" fontId="0" fillId="0" borderId="0" xfId="654" applyFont="1"/>
    <xf numFmtId="171" fontId="0" fillId="0" borderId="0" xfId="654" applyNumberFormat="1" applyFont="1"/>
    <xf numFmtId="0" fontId="120" fillId="0" borderId="0" xfId="0" applyFont="1" applyAlignment="1"/>
    <xf numFmtId="0" fontId="120" fillId="0" borderId="0" xfId="0" applyFont="1"/>
    <xf numFmtId="0" fontId="121" fillId="0" borderId="0" xfId="0" applyFont="1"/>
    <xf numFmtId="0" fontId="121" fillId="0" borderId="0" xfId="0" applyFont="1" applyAlignment="1">
      <alignment horizontal="right"/>
    </xf>
    <xf numFmtId="14" fontId="0" fillId="0" borderId="0" xfId="0" applyNumberFormat="1"/>
    <xf numFmtId="0" fontId="122" fillId="0" borderId="0" xfId="0" applyFont="1" applyAlignment="1"/>
    <xf numFmtId="0" fontId="0" fillId="0" borderId="0" xfId="0" applyAlignment="1">
      <alignment horizontal="center"/>
    </xf>
    <xf numFmtId="0" fontId="118" fillId="14" borderId="37" xfId="0" applyFont="1" applyFill="1" applyBorder="1" applyAlignment="1">
      <alignment horizontal="center" vertical="center" wrapText="1"/>
    </xf>
    <xf numFmtId="0" fontId="118" fillId="14" borderId="39" xfId="0" applyFont="1" applyFill="1" applyBorder="1" applyAlignment="1">
      <alignment horizontal="center" vertical="center" wrapText="1"/>
    </xf>
    <xf numFmtId="0" fontId="118" fillId="14" borderId="42" xfId="0" applyFont="1" applyFill="1" applyBorder="1" applyAlignment="1">
      <alignment horizontal="center" vertical="center" wrapText="1"/>
    </xf>
    <xf numFmtId="225" fontId="118" fillId="14" borderId="44" xfId="654" applyNumberFormat="1" applyFont="1" applyFill="1" applyBorder="1" applyAlignment="1">
      <alignment horizontal="center" vertical="center" wrapText="1"/>
    </xf>
    <xf numFmtId="3" fontId="124" fillId="0" borderId="0" xfId="655" applyNumberFormat="1" applyFont="1" applyFill="1" applyBorder="1" applyAlignment="1">
      <alignment horizontal="center" vertical="center" wrapText="1"/>
    </xf>
    <xf numFmtId="226" fontId="124" fillId="0" borderId="0" xfId="655" applyNumberFormat="1" applyFont="1" applyFill="1" applyBorder="1" applyAlignment="1">
      <alignment horizontal="center" vertical="center" wrapText="1"/>
    </xf>
    <xf numFmtId="3" fontId="118" fillId="0" borderId="0" xfId="0" applyNumberFormat="1" applyFont="1"/>
    <xf numFmtId="3" fontId="124" fillId="0" borderId="4" xfId="655" applyNumberFormat="1" applyFont="1" applyFill="1" applyBorder="1" applyAlignment="1">
      <alignment horizontal="center" vertical="center" wrapText="1"/>
    </xf>
    <xf numFmtId="3" fontId="124" fillId="0" borderId="45" xfId="655" applyNumberFormat="1" applyFont="1" applyFill="1" applyBorder="1" applyAlignment="1">
      <alignment horizontal="center" vertical="center" wrapText="1"/>
    </xf>
    <xf numFmtId="226" fontId="124" fillId="0" borderId="45" xfId="655" applyNumberFormat="1" applyFont="1" applyFill="1" applyBorder="1" applyAlignment="1">
      <alignment horizontal="center" vertical="center" wrapText="1"/>
    </xf>
    <xf numFmtId="171" fontId="118" fillId="0" borderId="0" xfId="0" applyNumberFormat="1" applyFont="1" applyAlignment="1"/>
    <xf numFmtId="0" fontId="0" fillId="0" borderId="36" xfId="0" applyBorder="1"/>
    <xf numFmtId="0" fontId="0" fillId="0" borderId="37" xfId="0" applyBorder="1"/>
    <xf numFmtId="0" fontId="118" fillId="0" borderId="48" xfId="0" applyFont="1" applyBorder="1"/>
    <xf numFmtId="0" fontId="118" fillId="0" borderId="44" xfId="0" applyFont="1" applyBorder="1"/>
    <xf numFmtId="0" fontId="118" fillId="0" borderId="34" xfId="0" applyFont="1" applyBorder="1"/>
    <xf numFmtId="0" fontId="120" fillId="0" borderId="1" xfId="0" applyFont="1" applyBorder="1"/>
    <xf numFmtId="171" fontId="118" fillId="15" borderId="0" xfId="654" applyNumberFormat="1" applyFont="1" applyFill="1"/>
    <xf numFmtId="3" fontId="0" fillId="15" borderId="36" xfId="0" applyNumberFormat="1" applyFill="1" applyBorder="1"/>
    <xf numFmtId="3" fontId="0" fillId="15" borderId="37" xfId="0" applyNumberFormat="1" applyFill="1" applyBorder="1"/>
    <xf numFmtId="3" fontId="118" fillId="15" borderId="1" xfId="0" applyNumberFormat="1" applyFont="1" applyFill="1" applyBorder="1"/>
    <xf numFmtId="171" fontId="0" fillId="15" borderId="0" xfId="0" applyNumberFormat="1" applyFill="1"/>
    <xf numFmtId="0" fontId="0" fillId="15" borderId="0" xfId="0" applyFill="1"/>
    <xf numFmtId="3" fontId="0" fillId="15" borderId="0" xfId="0" applyNumberFormat="1" applyFill="1"/>
    <xf numFmtId="171" fontId="118" fillId="15" borderId="0" xfId="0" applyNumberFormat="1" applyFont="1" applyFill="1" applyAlignment="1"/>
    <xf numFmtId="3" fontId="124" fillId="15" borderId="4" xfId="655" applyNumberFormat="1" applyFont="1" applyFill="1" applyBorder="1" applyAlignment="1">
      <alignment horizontal="center" vertical="center" wrapText="1"/>
    </xf>
    <xf numFmtId="0" fontId="121" fillId="0" borderId="0" xfId="0" applyFont="1" applyAlignment="1"/>
    <xf numFmtId="171" fontId="119" fillId="0" borderId="0" xfId="654" applyNumberFormat="1" applyFont="1" applyAlignment="1"/>
    <xf numFmtId="171" fontId="121" fillId="0" borderId="0" xfId="654" applyNumberFormat="1" applyFont="1" applyAlignment="1"/>
    <xf numFmtId="171" fontId="118" fillId="0" borderId="0" xfId="654" applyNumberFormat="1" applyFont="1" applyAlignment="1"/>
    <xf numFmtId="0" fontId="0" fillId="0" borderId="53" xfId="0" applyBorder="1"/>
    <xf numFmtId="0" fontId="0" fillId="0" borderId="53" xfId="0" applyBorder="1" applyAlignment="1">
      <alignment horizontal="center"/>
    </xf>
    <xf numFmtId="171" fontId="0" fillId="0" borderId="53" xfId="654" applyNumberFormat="1" applyFont="1" applyBorder="1"/>
    <xf numFmtId="171" fontId="0" fillId="0" borderId="54" xfId="654" applyNumberFormat="1" applyFont="1" applyBorder="1"/>
    <xf numFmtId="0" fontId="0" fillId="0" borderId="30" xfId="0" applyBorder="1" applyAlignment="1">
      <alignment horizontal="center"/>
    </xf>
    <xf numFmtId="171" fontId="0" fillId="0" borderId="30" xfId="654" applyNumberFormat="1" applyFont="1" applyBorder="1"/>
    <xf numFmtId="0" fontId="0" fillId="0" borderId="30" xfId="0" quotePrefix="1" applyBorder="1" applyAlignment="1">
      <alignment horizontal="center"/>
    </xf>
    <xf numFmtId="169" fontId="0" fillId="0" borderId="30" xfId="654" applyFont="1" applyBorder="1"/>
    <xf numFmtId="0" fontId="0" fillId="0" borderId="55" xfId="0" applyBorder="1" applyAlignment="1">
      <alignment horizontal="center"/>
    </xf>
    <xf numFmtId="169" fontId="0" fillId="0" borderId="55" xfId="654" applyFont="1" applyBorder="1"/>
    <xf numFmtId="171" fontId="0" fillId="0" borderId="55" xfId="654" applyNumberFormat="1" applyFont="1" applyBorder="1"/>
    <xf numFmtId="171" fontId="0" fillId="15" borderId="54" xfId="654" applyNumberFormat="1" applyFont="1" applyFill="1" applyBorder="1" applyAlignment="1">
      <alignment horizontal="right"/>
    </xf>
    <xf numFmtId="171" fontId="0" fillId="0" borderId="54" xfId="654" applyNumberFormat="1" applyFont="1" applyBorder="1" applyAlignment="1">
      <alignment horizontal="right"/>
    </xf>
    <xf numFmtId="171" fontId="0" fillId="0" borderId="30" xfId="654" applyNumberFormat="1" applyFont="1" applyBorder="1" applyAlignment="1">
      <alignment horizontal="right"/>
    </xf>
    <xf numFmtId="171" fontId="0" fillId="15" borderId="30" xfId="654" applyNumberFormat="1" applyFont="1" applyFill="1" applyBorder="1" applyAlignment="1">
      <alignment horizontal="right"/>
    </xf>
    <xf numFmtId="171" fontId="0" fillId="0" borderId="55" xfId="654" applyNumberFormat="1" applyFont="1" applyBorder="1" applyAlignment="1">
      <alignment horizontal="right"/>
    </xf>
    <xf numFmtId="171" fontId="0" fillId="15" borderId="55" xfId="654" applyNumberFormat="1" applyFont="1" applyFill="1" applyBorder="1" applyAlignment="1">
      <alignment horizontal="right"/>
    </xf>
    <xf numFmtId="171" fontId="0" fillId="0" borderId="0" xfId="654" applyNumberFormat="1" applyFont="1" applyAlignment="1"/>
    <xf numFmtId="171" fontId="124" fillId="0" borderId="45" xfId="654" applyNumberFormat="1" applyFont="1" applyFill="1" applyBorder="1" applyAlignment="1">
      <alignment vertical="center" wrapText="1"/>
    </xf>
    <xf numFmtId="171" fontId="124" fillId="0" borderId="0" xfId="654" applyNumberFormat="1" applyFont="1" applyFill="1" applyBorder="1" applyAlignment="1">
      <alignment vertical="center" wrapText="1"/>
    </xf>
    <xf numFmtId="14" fontId="0" fillId="0" borderId="53" xfId="0" applyNumberFormat="1" applyBorder="1"/>
    <xf numFmtId="14" fontId="0" fillId="0" borderId="30" xfId="0" applyNumberFormat="1" applyBorder="1"/>
    <xf numFmtId="14" fontId="0" fillId="0" borderId="55" xfId="0" applyNumberFormat="1" applyBorder="1"/>
    <xf numFmtId="0" fontId="118" fillId="0" borderId="1" xfId="0" applyFont="1" applyBorder="1" applyAlignment="1">
      <alignment horizontal="center"/>
    </xf>
    <xf numFmtId="0" fontId="118" fillId="14" borderId="38" xfId="0" applyFont="1" applyFill="1" applyBorder="1" applyAlignment="1">
      <alignment horizontal="center" vertical="center" wrapText="1"/>
    </xf>
    <xf numFmtId="226" fontId="124" fillId="0" borderId="8" xfId="655" applyNumberFormat="1" applyFont="1" applyFill="1" applyBorder="1" applyAlignment="1">
      <alignment horizontal="center" vertical="center" wrapText="1"/>
    </xf>
    <xf numFmtId="0" fontId="118" fillId="14" borderId="39" xfId="0" applyFont="1" applyFill="1" applyBorder="1" applyAlignment="1">
      <alignment horizontal="center" vertical="center" wrapText="1"/>
    </xf>
    <xf numFmtId="0" fontId="118" fillId="14" borderId="42" xfId="0" applyFont="1" applyFill="1" applyBorder="1" applyAlignment="1">
      <alignment horizontal="center" vertical="center" wrapText="1"/>
    </xf>
    <xf numFmtId="225" fontId="118" fillId="14" borderId="40" xfId="654" applyNumberFormat="1" applyFont="1" applyFill="1" applyBorder="1" applyAlignment="1">
      <alignment horizontal="center" vertical="center" wrapText="1"/>
    </xf>
    <xf numFmtId="225" fontId="118" fillId="14" borderId="43" xfId="654" applyNumberFormat="1" applyFont="1" applyFill="1" applyBorder="1" applyAlignment="1">
      <alignment horizontal="center" vertical="center" wrapText="1"/>
    </xf>
    <xf numFmtId="171" fontId="124" fillId="0" borderId="58" xfId="654" applyNumberFormat="1" applyFont="1" applyFill="1" applyBorder="1" applyAlignment="1">
      <alignment horizontal="center" vertical="center" wrapText="1"/>
    </xf>
    <xf numFmtId="14" fontId="119" fillId="0" borderId="0" xfId="0" applyNumberFormat="1" applyFont="1" applyAlignment="1"/>
    <xf numFmtId="14" fontId="0" fillId="0" borderId="0" xfId="654" applyNumberFormat="1" applyFont="1"/>
    <xf numFmtId="0" fontId="125" fillId="0" borderId="0" xfId="0" applyFont="1" applyAlignment="1"/>
    <xf numFmtId="49" fontId="0" fillId="0" borderId="0" xfId="0" applyNumberFormat="1"/>
    <xf numFmtId="49" fontId="125" fillId="0" borderId="0" xfId="0" applyNumberFormat="1" applyFont="1" applyAlignment="1"/>
    <xf numFmtId="49" fontId="118" fillId="0" borderId="1" xfId="0" applyNumberFormat="1" applyFont="1" applyBorder="1" applyAlignment="1">
      <alignment horizontal="center"/>
    </xf>
    <xf numFmtId="0" fontId="118" fillId="0" borderId="0" xfId="0" applyFont="1" applyAlignment="1">
      <alignment horizontal="center"/>
    </xf>
    <xf numFmtId="0" fontId="126" fillId="0" borderId="0" xfId="0" applyFont="1" applyAlignment="1"/>
    <xf numFmtId="0" fontId="0" fillId="0" borderId="60" xfId="0" applyBorder="1"/>
    <xf numFmtId="49" fontId="0" fillId="0" borderId="60" xfId="0" applyNumberFormat="1" applyBorder="1" applyAlignment="1">
      <alignment horizontal="right"/>
    </xf>
    <xf numFmtId="0" fontId="0" fillId="0" borderId="61" xfId="0" applyBorder="1"/>
    <xf numFmtId="49" fontId="0" fillId="0" borderId="61" xfId="0" applyNumberFormat="1" applyBorder="1" applyAlignment="1">
      <alignment horizontal="right"/>
    </xf>
    <xf numFmtId="0" fontId="0" fillId="0" borderId="62" xfId="0" applyBorder="1"/>
    <xf numFmtId="49" fontId="0" fillId="0" borderId="62" xfId="0" applyNumberFormat="1" applyBorder="1" applyAlignment="1">
      <alignment horizontal="right"/>
    </xf>
    <xf numFmtId="0" fontId="0" fillId="0" borderId="30" xfId="0" applyBorder="1" applyAlignment="1">
      <alignment wrapText="1"/>
    </xf>
    <xf numFmtId="0" fontId="127" fillId="0" borderId="30" xfId="0" applyFont="1" applyBorder="1" applyAlignment="1">
      <alignment wrapText="1"/>
    </xf>
    <xf numFmtId="0" fontId="127" fillId="0" borderId="30" xfId="0" applyFont="1" applyBorder="1" applyAlignment="1">
      <alignment horizontal="center"/>
    </xf>
    <xf numFmtId="171" fontId="127" fillId="0" borderId="30" xfId="654" applyNumberFormat="1" applyFont="1" applyBorder="1"/>
    <xf numFmtId="14" fontId="127" fillId="0" borderId="30" xfId="654" applyNumberFormat="1" applyFont="1" applyBorder="1"/>
    <xf numFmtId="171" fontId="127" fillId="15" borderId="54" xfId="654" applyNumberFormat="1" applyFont="1" applyFill="1" applyBorder="1" applyAlignment="1">
      <alignment horizontal="right"/>
    </xf>
    <xf numFmtId="0" fontId="127" fillId="0" borderId="30" xfId="0" applyFont="1" applyBorder="1"/>
    <xf numFmtId="0" fontId="127" fillId="0" borderId="30" xfId="0" quotePrefix="1" applyFont="1" applyBorder="1" applyAlignment="1">
      <alignment horizontal="center"/>
    </xf>
    <xf numFmtId="3" fontId="129" fillId="0" borderId="59" xfId="655" applyNumberFormat="1" applyFont="1" applyFill="1" applyBorder="1" applyAlignment="1">
      <alignment horizontal="center" vertical="center" wrapText="1"/>
    </xf>
    <xf numFmtId="171" fontId="129" fillId="0" borderId="58" xfId="654" applyNumberFormat="1" applyFont="1" applyFill="1" applyBorder="1" applyAlignment="1">
      <alignment horizontal="center" vertical="center" wrapText="1"/>
    </xf>
    <xf numFmtId="3" fontId="129" fillId="0" borderId="58" xfId="655" applyNumberFormat="1" applyFont="1" applyFill="1" applyBorder="1" applyAlignment="1">
      <alignment horizontal="center" vertical="center" wrapText="1"/>
    </xf>
    <xf numFmtId="14" fontId="129" fillId="0" borderId="58" xfId="655" applyNumberFormat="1" applyFont="1" applyFill="1" applyBorder="1" applyAlignment="1">
      <alignment horizontal="center" vertical="center" wrapText="1"/>
    </xf>
    <xf numFmtId="14" fontId="127" fillId="0" borderId="63" xfId="0" applyNumberFormat="1" applyFont="1" applyBorder="1"/>
    <xf numFmtId="0" fontId="127" fillId="0" borderId="64" xfId="0" applyFont="1" applyBorder="1" applyAlignment="1">
      <alignment wrapText="1"/>
    </xf>
    <xf numFmtId="0" fontId="127" fillId="0" borderId="64" xfId="0" applyFont="1" applyBorder="1" applyAlignment="1">
      <alignment horizontal="center"/>
    </xf>
    <xf numFmtId="171" fontId="127" fillId="0" borderId="64" xfId="654" applyNumberFormat="1" applyFont="1" applyBorder="1"/>
    <xf numFmtId="171" fontId="127" fillId="15" borderId="64" xfId="654" applyNumberFormat="1" applyFont="1" applyFill="1" applyBorder="1" applyAlignment="1">
      <alignment horizontal="right"/>
    </xf>
    <xf numFmtId="14" fontId="127" fillId="0" borderId="65" xfId="0" applyNumberFormat="1" applyFont="1" applyBorder="1"/>
    <xf numFmtId="171" fontId="127" fillId="0" borderId="66" xfId="654" applyNumberFormat="1" applyFont="1" applyBorder="1"/>
    <xf numFmtId="171" fontId="124" fillId="0" borderId="45" xfId="654" applyNumberFormat="1" applyFont="1" applyFill="1" applyBorder="1" applyAlignment="1">
      <alignment horizontal="center" vertical="center" wrapText="1"/>
    </xf>
    <xf numFmtId="0" fontId="127" fillId="16" borderId="30" xfId="0" applyFont="1" applyFill="1" applyBorder="1" applyAlignment="1">
      <alignment wrapText="1"/>
    </xf>
    <xf numFmtId="14" fontId="127" fillId="0" borderId="64" xfId="654" applyNumberFormat="1" applyFont="1" applyFill="1" applyBorder="1" applyAlignment="1">
      <alignment horizontal="right"/>
    </xf>
    <xf numFmtId="14" fontId="127" fillId="0" borderId="30" xfId="654" applyNumberFormat="1" applyFont="1" applyFill="1" applyBorder="1" applyAlignment="1">
      <alignment horizontal="right"/>
    </xf>
    <xf numFmtId="171" fontId="124" fillId="0" borderId="71" xfId="654" applyNumberFormat="1" applyFont="1" applyFill="1" applyBorder="1" applyAlignment="1">
      <alignment horizontal="center" vertical="center" wrapText="1"/>
    </xf>
    <xf numFmtId="171" fontId="127" fillId="15" borderId="72" xfId="654" applyNumberFormat="1" applyFont="1" applyFill="1" applyBorder="1" applyAlignment="1">
      <alignment horizontal="right"/>
    </xf>
    <xf numFmtId="0" fontId="118" fillId="0" borderId="0" xfId="0" applyFont="1" applyAlignment="1">
      <alignment horizontal="right"/>
    </xf>
    <xf numFmtId="0" fontId="0" fillId="0" borderId="0" xfId="0" applyBorder="1" applyAlignment="1">
      <alignment horizontal="center"/>
    </xf>
    <xf numFmtId="0" fontId="128" fillId="14" borderId="73" xfId="0" quotePrefix="1" applyFont="1" applyFill="1" applyBorder="1" applyAlignment="1">
      <alignment horizontal="center" vertical="center" wrapText="1"/>
    </xf>
    <xf numFmtId="171" fontId="127" fillId="15" borderId="44" xfId="654" applyNumberFormat="1" applyFont="1" applyFill="1" applyBorder="1" applyAlignment="1">
      <alignment horizontal="right"/>
    </xf>
    <xf numFmtId="171" fontId="127" fillId="0" borderId="75" xfId="654" applyNumberFormat="1" applyFont="1" applyBorder="1"/>
    <xf numFmtId="0" fontId="128" fillId="14" borderId="76" xfId="0" quotePrefix="1" applyFont="1" applyFill="1" applyBorder="1" applyAlignment="1">
      <alignment horizontal="center" vertical="center" wrapText="1"/>
    </xf>
    <xf numFmtId="0" fontId="128" fillId="14" borderId="74" xfId="0" quotePrefix="1" applyFont="1" applyFill="1" applyBorder="1" applyAlignment="1">
      <alignment horizontal="center" vertical="center" wrapText="1"/>
    </xf>
    <xf numFmtId="14" fontId="127" fillId="0" borderId="77" xfId="0" applyNumberFormat="1" applyFont="1" applyBorder="1"/>
    <xf numFmtId="0" fontId="127" fillId="0" borderId="78" xfId="0" applyFont="1" applyBorder="1"/>
    <xf numFmtId="0" fontId="127" fillId="0" borderId="78" xfId="0" applyFont="1" applyBorder="1" applyAlignment="1">
      <alignment horizontal="center"/>
    </xf>
    <xf numFmtId="0" fontId="127" fillId="16" borderId="78" xfId="0" applyFont="1" applyFill="1" applyBorder="1" applyAlignment="1">
      <alignment wrapText="1"/>
    </xf>
    <xf numFmtId="171" fontId="127" fillId="0" borderId="78" xfId="654" applyNumberFormat="1" applyFont="1" applyBorder="1"/>
    <xf numFmtId="14" fontId="127" fillId="0" borderId="78" xfId="654" applyNumberFormat="1" applyFont="1" applyBorder="1"/>
    <xf numFmtId="171" fontId="127" fillId="15" borderId="37" xfId="654" applyNumberFormat="1" applyFont="1" applyFill="1" applyBorder="1" applyAlignment="1">
      <alignment horizontal="right"/>
    </xf>
    <xf numFmtId="14" fontId="127" fillId="0" borderId="78" xfId="654" applyNumberFormat="1" applyFont="1" applyFill="1" applyBorder="1" applyAlignment="1">
      <alignment horizontal="right"/>
    </xf>
    <xf numFmtId="171" fontId="127" fillId="0" borderId="79" xfId="654" applyNumberFormat="1" applyFont="1" applyBorder="1"/>
    <xf numFmtId="14" fontId="128" fillId="0" borderId="76" xfId="0" applyNumberFormat="1" applyFont="1" applyBorder="1"/>
    <xf numFmtId="0" fontId="128" fillId="0" borderId="80" xfId="0" applyFont="1" applyBorder="1"/>
    <xf numFmtId="0" fontId="128" fillId="0" borderId="80" xfId="0" applyFont="1" applyBorder="1" applyAlignment="1">
      <alignment horizontal="center"/>
    </xf>
    <xf numFmtId="0" fontId="128" fillId="16" borderId="80" xfId="0" applyFont="1" applyFill="1" applyBorder="1" applyAlignment="1">
      <alignment wrapText="1"/>
    </xf>
    <xf numFmtId="171" fontId="128" fillId="0" borderId="80" xfId="654" applyNumberFormat="1" applyFont="1" applyBorder="1"/>
    <xf numFmtId="14" fontId="128" fillId="0" borderId="80" xfId="654" applyNumberFormat="1" applyFont="1" applyBorder="1"/>
    <xf numFmtId="171" fontId="128" fillId="0" borderId="81" xfId="654" applyNumberFormat="1" applyFont="1" applyBorder="1"/>
    <xf numFmtId="0" fontId="127" fillId="16" borderId="54" xfId="0" applyFont="1" applyFill="1" applyBorder="1" applyAlignment="1">
      <alignment wrapText="1"/>
    </xf>
    <xf numFmtId="171" fontId="127" fillId="0" borderId="54" xfId="654" applyNumberFormat="1" applyFont="1" applyBorder="1"/>
    <xf numFmtId="14" fontId="127" fillId="0" borderId="54" xfId="654" applyNumberFormat="1" applyFont="1" applyBorder="1"/>
    <xf numFmtId="0" fontId="130" fillId="0" borderId="0" xfId="0" applyFont="1"/>
    <xf numFmtId="0" fontId="131" fillId="0" borderId="0" xfId="0" applyFont="1"/>
    <xf numFmtId="171" fontId="130" fillId="0" borderId="0" xfId="654" applyNumberFormat="1" applyFont="1"/>
    <xf numFmtId="225" fontId="118" fillId="14" borderId="70" xfId="654" applyNumberFormat="1" applyFont="1" applyFill="1" applyBorder="1" applyAlignment="1">
      <alignment horizontal="center" vertical="center" wrapText="1"/>
    </xf>
    <xf numFmtId="3" fontId="124" fillId="0" borderId="8" xfId="655" applyNumberFormat="1" applyFont="1" applyFill="1" applyBorder="1" applyAlignment="1">
      <alignment horizontal="center" vertical="center" wrapText="1"/>
    </xf>
    <xf numFmtId="171" fontId="124" fillId="0" borderId="8" xfId="654" applyNumberFormat="1" applyFont="1" applyFill="1" applyBorder="1" applyAlignment="1">
      <alignment vertical="center" wrapText="1"/>
    </xf>
    <xf numFmtId="3" fontId="124" fillId="15" borderId="14" xfId="655" applyNumberFormat="1" applyFont="1" applyFill="1" applyBorder="1" applyAlignment="1">
      <alignment horizontal="center" vertical="center" wrapText="1"/>
    </xf>
    <xf numFmtId="3" fontId="132" fillId="0" borderId="82" xfId="655" applyNumberFormat="1" applyFont="1" applyFill="1" applyBorder="1" applyAlignment="1">
      <alignment horizontal="center" vertical="center" wrapText="1"/>
    </xf>
    <xf numFmtId="14" fontId="0" fillId="0" borderId="83" xfId="0" applyNumberFormat="1" applyBorder="1"/>
    <xf numFmtId="171" fontId="130" fillId="0" borderId="75" xfId="654" applyNumberFormat="1" applyFont="1" applyBorder="1"/>
    <xf numFmtId="171" fontId="130" fillId="0" borderId="66" xfId="654" applyNumberFormat="1" applyFont="1" applyBorder="1"/>
    <xf numFmtId="14" fontId="0" fillId="0" borderId="67" xfId="0" applyNumberFormat="1" applyBorder="1"/>
    <xf numFmtId="0" fontId="0" fillId="0" borderId="68" xfId="0" applyBorder="1"/>
    <xf numFmtId="169" fontId="0" fillId="0" borderId="68" xfId="654" applyFont="1" applyBorder="1"/>
    <xf numFmtId="171" fontId="0" fillId="0" borderId="68" xfId="654" applyNumberFormat="1" applyFont="1" applyBorder="1"/>
    <xf numFmtId="171" fontId="0" fillId="15" borderId="68" xfId="654" applyNumberFormat="1" applyFont="1" applyFill="1" applyBorder="1" applyAlignment="1">
      <alignment horizontal="right"/>
    </xf>
    <xf numFmtId="171" fontId="0" fillId="0" borderId="68" xfId="654" applyNumberFormat="1" applyFont="1" applyBorder="1" applyAlignment="1">
      <alignment horizontal="right"/>
    </xf>
    <xf numFmtId="171" fontId="130" fillId="0" borderId="69" xfId="654" applyNumberFormat="1" applyFont="1" applyBorder="1"/>
    <xf numFmtId="227" fontId="0" fillId="0" borderId="53" xfId="654" applyNumberFormat="1" applyFont="1" applyBorder="1" applyAlignment="1">
      <alignment horizontal="center"/>
    </xf>
    <xf numFmtId="171" fontId="0" fillId="0" borderId="53" xfId="654" applyNumberFormat="1" applyFont="1" applyBorder="1" applyAlignment="1">
      <alignment horizontal="center"/>
    </xf>
    <xf numFmtId="171" fontId="0" fillId="0" borderId="68" xfId="654" applyNumberFormat="1" applyFont="1" applyBorder="1" applyAlignment="1">
      <alignment horizontal="center"/>
    </xf>
    <xf numFmtId="0" fontId="21" fillId="0" borderId="12" xfId="1" applyNumberFormat="1" applyFont="1" applyFill="1" applyBorder="1" applyAlignment="1" applyProtection="1">
      <alignment horizontal="center" vertical="center"/>
      <protection hidden="1"/>
    </xf>
    <xf numFmtId="0" fontId="22" fillId="0" borderId="12" xfId="1" applyFont="1" applyFill="1" applyBorder="1" applyAlignment="1" applyProtection="1">
      <alignment horizontal="center" vertical="center"/>
      <protection hidden="1"/>
    </xf>
    <xf numFmtId="0" fontId="3" fillId="4" borderId="0" xfId="1" quotePrefix="1" applyFont="1" applyFill="1" applyAlignment="1" applyProtection="1">
      <alignment horizontal="center" vertical="center"/>
      <protection locked="0"/>
    </xf>
    <xf numFmtId="0" fontId="10" fillId="0" borderId="0" xfId="1" applyNumberFormat="1" applyFont="1" applyFill="1" applyBorder="1" applyAlignment="1" applyProtection="1">
      <alignment horizontal="right" vertical="center"/>
      <protection hidden="1"/>
    </xf>
    <xf numFmtId="0" fontId="11" fillId="0" borderId="0" xfId="1" applyFont="1" applyFill="1" applyBorder="1" applyAlignment="1" applyProtection="1">
      <alignment horizontal="right" vertical="center"/>
      <protection hidden="1"/>
    </xf>
    <xf numFmtId="0" fontId="12" fillId="0" borderId="0" xfId="1" applyFont="1" applyFill="1" applyBorder="1" applyAlignment="1" applyProtection="1">
      <alignment horizontal="left" vertical="center"/>
      <protection hidden="1"/>
    </xf>
    <xf numFmtId="0" fontId="16" fillId="0" borderId="12" xfId="1" applyNumberFormat="1" applyFont="1" applyFill="1" applyBorder="1" applyAlignment="1" applyProtection="1">
      <alignment horizontal="center" vertical="center"/>
      <protection hidden="1"/>
    </xf>
    <xf numFmtId="0" fontId="17" fillId="0" borderId="12" xfId="1" applyFont="1" applyFill="1" applyBorder="1" applyAlignment="1" applyProtection="1">
      <alignment horizontal="center" vertical="center"/>
      <protection hidden="1"/>
    </xf>
    <xf numFmtId="0" fontId="19" fillId="0" borderId="12" xfId="1" applyNumberFormat="1" applyFont="1" applyFill="1" applyBorder="1" applyAlignment="1" applyProtection="1">
      <alignment horizontal="center" vertical="center"/>
      <protection hidden="1"/>
    </xf>
    <xf numFmtId="0" fontId="20" fillId="0" borderId="12" xfId="1" applyFont="1" applyFill="1" applyBorder="1" applyAlignment="1" applyProtection="1">
      <alignment horizontal="center" vertical="center"/>
      <protection hidden="1"/>
    </xf>
    <xf numFmtId="0" fontId="30" fillId="0" borderId="12" xfId="1" applyNumberFormat="1" applyFont="1" applyFill="1" applyBorder="1" applyAlignment="1" applyProtection="1">
      <alignment horizontal="center" vertical="center"/>
      <protection hidden="1"/>
    </xf>
    <xf numFmtId="0" fontId="31" fillId="0" borderId="12" xfId="1" applyFont="1" applyFill="1" applyBorder="1" applyAlignment="1" applyProtection="1">
      <alignment horizontal="center" vertical="center"/>
      <protection hidden="1"/>
    </xf>
    <xf numFmtId="0" fontId="32" fillId="0" borderId="12" xfId="1" applyNumberFormat="1" applyFont="1" applyFill="1" applyBorder="1" applyAlignment="1" applyProtection="1">
      <alignment horizontal="center" vertical="center"/>
      <protection hidden="1"/>
    </xf>
    <xf numFmtId="0" fontId="33" fillId="0" borderId="12" xfId="1" applyFont="1" applyFill="1" applyBorder="1" applyAlignment="1" applyProtection="1">
      <alignment horizontal="center" vertical="center"/>
      <protection hidden="1"/>
    </xf>
    <xf numFmtId="0" fontId="104" fillId="0" borderId="1" xfId="456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128" fillId="14" borderId="39" xfId="0" applyFont="1" applyFill="1" applyBorder="1" applyAlignment="1">
      <alignment horizontal="center" vertical="center" wrapText="1"/>
    </xf>
    <xf numFmtId="0" fontId="128" fillId="14" borderId="42" xfId="0" applyFont="1" applyFill="1" applyBorder="1" applyAlignment="1">
      <alignment horizontal="center" vertical="center" wrapText="1"/>
    </xf>
    <xf numFmtId="225" fontId="128" fillId="14" borderId="40" xfId="654" applyNumberFormat="1" applyFont="1" applyFill="1" applyBorder="1" applyAlignment="1">
      <alignment horizontal="center" vertical="center" wrapText="1"/>
    </xf>
    <xf numFmtId="225" fontId="128" fillId="14" borderId="43" xfId="654" applyNumberFormat="1" applyFont="1" applyFill="1" applyBorder="1" applyAlignment="1">
      <alignment horizontal="center" vertical="center" wrapText="1"/>
    </xf>
    <xf numFmtId="14" fontId="129" fillId="0" borderId="56" xfId="655" applyNumberFormat="1" applyFont="1" applyFill="1" applyBorder="1" applyAlignment="1">
      <alignment horizontal="center" vertical="center" wrapText="1"/>
    </xf>
    <xf numFmtId="14" fontId="129" fillId="0" borderId="57" xfId="655" applyNumberFormat="1" applyFont="1" applyFill="1" applyBorder="1" applyAlignment="1">
      <alignment horizontal="center" vertical="center" wrapText="1"/>
    </xf>
    <xf numFmtId="0" fontId="128" fillId="14" borderId="46" xfId="0" applyFont="1" applyFill="1" applyBorder="1" applyAlignment="1">
      <alignment horizontal="center" vertical="center" wrapText="1"/>
    </xf>
    <xf numFmtId="0" fontId="128" fillId="14" borderId="47" xfId="0" applyFont="1" applyFill="1" applyBorder="1" applyAlignment="1">
      <alignment horizontal="center" vertical="center" wrapText="1"/>
    </xf>
    <xf numFmtId="0" fontId="128" fillId="14" borderId="38" xfId="0" applyFont="1" applyFill="1" applyBorder="1" applyAlignment="1">
      <alignment horizontal="center" vertical="center" wrapText="1"/>
    </xf>
    <xf numFmtId="0" fontId="128" fillId="14" borderId="41" xfId="0" applyFont="1" applyFill="1" applyBorder="1" applyAlignment="1">
      <alignment horizontal="center" vertical="center" wrapText="1"/>
    </xf>
    <xf numFmtId="3" fontId="129" fillId="0" borderId="14" xfId="655" applyNumberFormat="1" applyFont="1" applyFill="1" applyBorder="1" applyAlignment="1">
      <alignment horizontal="center" vertical="center" wrapText="1"/>
    </xf>
    <xf numFmtId="171" fontId="129" fillId="0" borderId="39" xfId="654" applyNumberFormat="1" applyFont="1" applyFill="1" applyBorder="1" applyAlignment="1">
      <alignment horizontal="center" vertical="center" wrapText="1"/>
    </xf>
    <xf numFmtId="171" fontId="129" fillId="0" borderId="42" xfId="654" applyNumberFormat="1" applyFont="1" applyFill="1" applyBorder="1" applyAlignment="1">
      <alignment horizontal="center" vertical="center" wrapText="1"/>
    </xf>
    <xf numFmtId="171" fontId="129" fillId="0" borderId="70" xfId="654" applyNumberFormat="1" applyFont="1" applyFill="1" applyBorder="1" applyAlignment="1">
      <alignment horizontal="center" vertical="center" wrapText="1"/>
    </xf>
    <xf numFmtId="171" fontId="129" fillId="0" borderId="8" xfId="654" applyNumberFormat="1" applyFont="1" applyFill="1" applyBorder="1" applyAlignment="1">
      <alignment horizontal="center" vertical="center" wrapText="1"/>
    </xf>
    <xf numFmtId="171" fontId="129" fillId="0" borderId="49" xfId="654" applyNumberFormat="1" applyFont="1" applyFill="1" applyBorder="1" applyAlignment="1">
      <alignment horizontal="center" vertical="center" wrapText="1"/>
    </xf>
    <xf numFmtId="0" fontId="118" fillId="14" borderId="46" xfId="0" applyFont="1" applyFill="1" applyBorder="1" applyAlignment="1">
      <alignment horizontal="center" vertical="center" wrapText="1"/>
    </xf>
    <xf numFmtId="0" fontId="118" fillId="14" borderId="47" xfId="0" applyFont="1" applyFill="1" applyBorder="1" applyAlignment="1">
      <alignment horizontal="center" vertical="center" wrapText="1"/>
    </xf>
    <xf numFmtId="0" fontId="118" fillId="14" borderId="39" xfId="0" applyFont="1" applyFill="1" applyBorder="1" applyAlignment="1">
      <alignment horizontal="center" vertical="center" wrapText="1"/>
    </xf>
    <xf numFmtId="0" fontId="118" fillId="14" borderId="42" xfId="0" applyFont="1" applyFill="1" applyBorder="1" applyAlignment="1">
      <alignment horizontal="center" vertical="center" wrapText="1"/>
    </xf>
    <xf numFmtId="225" fontId="118" fillId="14" borderId="40" xfId="654" applyNumberFormat="1" applyFont="1" applyFill="1" applyBorder="1" applyAlignment="1">
      <alignment horizontal="center" vertical="center" wrapText="1"/>
    </xf>
    <xf numFmtId="225" fontId="118" fillId="14" borderId="43" xfId="654" applyNumberFormat="1" applyFont="1" applyFill="1" applyBorder="1" applyAlignment="1">
      <alignment horizontal="center" vertical="center" wrapText="1"/>
    </xf>
    <xf numFmtId="0" fontId="118" fillId="14" borderId="38" xfId="0" applyFont="1" applyFill="1" applyBorder="1" applyAlignment="1">
      <alignment horizontal="center" vertical="center" wrapText="1"/>
    </xf>
    <xf numFmtId="0" fontId="118" fillId="14" borderId="41" xfId="0" applyFont="1" applyFill="1" applyBorder="1" applyAlignment="1">
      <alignment horizontal="center" vertical="center" wrapText="1"/>
    </xf>
    <xf numFmtId="226" fontId="124" fillId="0" borderId="51" xfId="655" applyNumberFormat="1" applyFont="1" applyFill="1" applyBorder="1" applyAlignment="1">
      <alignment horizontal="center" vertical="center" wrapText="1"/>
    </xf>
    <xf numFmtId="226" fontId="124" fillId="0" borderId="52" xfId="655" applyNumberFormat="1" applyFont="1" applyFill="1" applyBorder="1" applyAlignment="1">
      <alignment horizontal="center" vertical="center" wrapText="1"/>
    </xf>
    <xf numFmtId="226" fontId="124" fillId="0" borderId="15" xfId="655" applyNumberFormat="1" applyFont="1" applyFill="1" applyBorder="1" applyAlignment="1">
      <alignment horizontal="center" vertical="center" wrapText="1"/>
    </xf>
    <xf numFmtId="226" fontId="124" fillId="0" borderId="14" xfId="655" applyNumberFormat="1" applyFont="1" applyFill="1" applyBorder="1" applyAlignment="1">
      <alignment horizontal="center" vertical="center" wrapText="1"/>
    </xf>
    <xf numFmtId="226" fontId="124" fillId="0" borderId="49" xfId="655" applyNumberFormat="1" applyFont="1" applyFill="1" applyBorder="1" applyAlignment="1">
      <alignment horizontal="center" vertical="center" wrapText="1"/>
    </xf>
    <xf numFmtId="226" fontId="124" fillId="0" borderId="50" xfId="655" applyNumberFormat="1" applyFont="1" applyFill="1" applyBorder="1" applyAlignment="1">
      <alignment horizontal="center" vertical="center" wrapText="1"/>
    </xf>
    <xf numFmtId="226" fontId="124" fillId="0" borderId="8" xfId="655" applyNumberFormat="1" applyFont="1" applyFill="1" applyBorder="1" applyAlignment="1">
      <alignment horizontal="center" vertical="center" wrapText="1"/>
    </xf>
    <xf numFmtId="226" fontId="124" fillId="0" borderId="12" xfId="655" applyNumberFormat="1" applyFont="1" applyFill="1" applyBorder="1" applyAlignment="1">
      <alignment horizontal="center" vertical="center" wrapText="1"/>
    </xf>
    <xf numFmtId="226" fontId="124" fillId="0" borderId="9" xfId="655" applyNumberFormat="1" applyFont="1" applyFill="1" applyBorder="1" applyAlignment="1">
      <alignment horizontal="center" vertical="center" wrapText="1"/>
    </xf>
    <xf numFmtId="226" fontId="124" fillId="0" borderId="28" xfId="655" applyNumberFormat="1" applyFont="1" applyFill="1" applyBorder="1" applyAlignment="1">
      <alignment horizontal="center" vertical="center" wrapText="1"/>
    </xf>
    <xf numFmtId="226" fontId="124" fillId="0" borderId="39" xfId="655" applyNumberFormat="1" applyFont="1" applyFill="1" applyBorder="1" applyAlignment="1">
      <alignment horizontal="center" vertical="center" wrapText="1"/>
    </xf>
    <xf numFmtId="226" fontId="124" fillId="0" borderId="42" xfId="655" applyNumberFormat="1" applyFont="1" applyFill="1" applyBorder="1" applyAlignment="1">
      <alignment horizontal="center" vertical="center" wrapText="1"/>
    </xf>
  </cellXfs>
  <cellStyles count="656">
    <cellStyle name="_x0001_" xfId="4" xr:uid="{00000000-0005-0000-0000-000000000000}"/>
    <cellStyle name="," xfId="5" xr:uid="{00000000-0005-0000-0000-000001000000}"/>
    <cellStyle name="." xfId="6" xr:uid="{00000000-0005-0000-0000-000002000000}"/>
    <cellStyle name="??" xfId="7" xr:uid="{00000000-0005-0000-0000-000003000000}"/>
    <cellStyle name="?? [0.00]_ Att. 1- Cover" xfId="8" xr:uid="{00000000-0005-0000-0000-000004000000}"/>
    <cellStyle name="?? [0]" xfId="9" xr:uid="{00000000-0005-0000-0000-000005000000}"/>
    <cellStyle name="???? [0.00]_List-dwg" xfId="10" xr:uid="{00000000-0005-0000-0000-000006000000}"/>
    <cellStyle name="???????_Elec-12 Fin" xfId="11" xr:uid="{00000000-0005-0000-0000-000007000000}"/>
    <cellStyle name="????_List-dwg" xfId="12" xr:uid="{00000000-0005-0000-0000-000008000000}"/>
    <cellStyle name="???[0]_Book1" xfId="13" xr:uid="{00000000-0005-0000-0000-000009000000}"/>
    <cellStyle name="???_95" xfId="14" xr:uid="{00000000-0005-0000-0000-00000A000000}"/>
    <cellStyle name="??[0]_BRE" xfId="15" xr:uid="{00000000-0005-0000-0000-00000B000000}"/>
    <cellStyle name="??_ ??? ???? " xfId="16" xr:uid="{00000000-0005-0000-0000-00000C000000}"/>
    <cellStyle name="?10" xfId="17" xr:uid="{00000000-0005-0000-0000-00000D000000}"/>
    <cellStyle name="?13" xfId="18" xr:uid="{00000000-0005-0000-0000-00000E000000}"/>
    <cellStyle name="_Book1" xfId="19" xr:uid="{00000000-0005-0000-0000-00000F000000}"/>
    <cellStyle name="_Book1_1" xfId="20" xr:uid="{00000000-0005-0000-0000-000010000000}"/>
    <cellStyle name="_Book1_BC-QT-WB-dthao" xfId="21" xr:uid="{00000000-0005-0000-0000-000011000000}"/>
    <cellStyle name="_Book1_DT truong thinh phu" xfId="22" xr:uid="{00000000-0005-0000-0000-000012000000}"/>
    <cellStyle name="_Book1_TH KHAI TOAN THU THIEM cac tuyen TT noi" xfId="23" xr:uid="{00000000-0005-0000-0000-000013000000}"/>
    <cellStyle name="_DT truong thinh phu" xfId="24" xr:uid="{00000000-0005-0000-0000-000014000000}"/>
    <cellStyle name="_KT (2)" xfId="25" xr:uid="{00000000-0005-0000-0000-000015000000}"/>
    <cellStyle name="_KT (2)_1" xfId="26" xr:uid="{00000000-0005-0000-0000-000016000000}"/>
    <cellStyle name="_KT (2)_1_Lora-tungchau" xfId="27" xr:uid="{00000000-0005-0000-0000-000017000000}"/>
    <cellStyle name="_KT (2)_1_Qt-HT3PQ1(CauKho)" xfId="28" xr:uid="{00000000-0005-0000-0000-000018000000}"/>
    <cellStyle name="_KT (2)_1_Qt-HT3PQ1(CauKho)_Book1" xfId="29" xr:uid="{00000000-0005-0000-0000-000019000000}"/>
    <cellStyle name="_KT (2)_1_Qt-HT3PQ1(CauKho)_Don gia quy 3 nam 2003 - Ban Dien Luc" xfId="30" xr:uid="{00000000-0005-0000-0000-00001A000000}"/>
    <cellStyle name="_KT (2)_1_Qt-HT3PQ1(CauKho)_NC-VL2-2003" xfId="31" xr:uid="{00000000-0005-0000-0000-00001B000000}"/>
    <cellStyle name="_KT (2)_1_Qt-HT3PQ1(CauKho)_NC-VL2-2003_1" xfId="32" xr:uid="{00000000-0005-0000-0000-00001C000000}"/>
    <cellStyle name="_KT (2)_1_Qt-HT3PQ1(CauKho)_XL4Test5" xfId="33" xr:uid="{00000000-0005-0000-0000-00001D000000}"/>
    <cellStyle name="_KT (2)_2" xfId="34" xr:uid="{00000000-0005-0000-0000-00001E000000}"/>
    <cellStyle name="_KT (2)_2_TG-TH" xfId="35" xr:uid="{00000000-0005-0000-0000-00001F000000}"/>
    <cellStyle name="_KT (2)_2_TG-TH_BAO CAO KLCT PT2000" xfId="36" xr:uid="{00000000-0005-0000-0000-000020000000}"/>
    <cellStyle name="_KT (2)_2_TG-TH_BAO CAO PT2000" xfId="37" xr:uid="{00000000-0005-0000-0000-000021000000}"/>
    <cellStyle name="_KT (2)_2_TG-TH_BAO CAO PT2000_Book1" xfId="38" xr:uid="{00000000-0005-0000-0000-000022000000}"/>
    <cellStyle name="_KT (2)_2_TG-TH_Bao cao XDCB 2001 - T11 KH dieu chinh 20-11-THAI" xfId="39" xr:uid="{00000000-0005-0000-0000-000023000000}"/>
    <cellStyle name="_KT (2)_2_TG-TH_Book1" xfId="40" xr:uid="{00000000-0005-0000-0000-000024000000}"/>
    <cellStyle name="_KT (2)_2_TG-TH_Book1_1" xfId="41" xr:uid="{00000000-0005-0000-0000-000025000000}"/>
    <cellStyle name="_KT (2)_2_TG-TH_Book1_1_DanhMucDonGiaVTTB_Dien_TAM" xfId="42" xr:uid="{00000000-0005-0000-0000-000026000000}"/>
    <cellStyle name="_KT (2)_2_TG-TH_Book1_2" xfId="43" xr:uid="{00000000-0005-0000-0000-000027000000}"/>
    <cellStyle name="_KT (2)_2_TG-TH_Book1_3" xfId="44" xr:uid="{00000000-0005-0000-0000-000028000000}"/>
    <cellStyle name="_KT (2)_2_TG-TH_Book1_3_DT truong thinh phu" xfId="45" xr:uid="{00000000-0005-0000-0000-000029000000}"/>
    <cellStyle name="_KT (2)_2_TG-TH_Book1_3_XL4Test5" xfId="46" xr:uid="{00000000-0005-0000-0000-00002A000000}"/>
    <cellStyle name="_KT (2)_2_TG-TH_Book1_DanhMucDonGiaVTTB_Dien_TAM" xfId="47" xr:uid="{00000000-0005-0000-0000-00002B000000}"/>
    <cellStyle name="_KT (2)_2_TG-TH_Dcdtoan-bcnckt " xfId="48" xr:uid="{00000000-0005-0000-0000-00002C000000}"/>
    <cellStyle name="_KT (2)_2_TG-TH_DN_MTP" xfId="49" xr:uid="{00000000-0005-0000-0000-00002D000000}"/>
    <cellStyle name="_KT (2)_2_TG-TH_Dongia2-2003" xfId="50" xr:uid="{00000000-0005-0000-0000-00002E000000}"/>
    <cellStyle name="_KT (2)_2_TG-TH_Dongia2-2003_DT truong thinh phu" xfId="51" xr:uid="{00000000-0005-0000-0000-00002F000000}"/>
    <cellStyle name="_KT (2)_2_TG-TH_DT truong thinh phu" xfId="52" xr:uid="{00000000-0005-0000-0000-000030000000}"/>
    <cellStyle name="_KT (2)_2_TG-TH_DTCDT MR.2N110.HOCMON.TDTOAN.CCUNG" xfId="53" xr:uid="{00000000-0005-0000-0000-000031000000}"/>
    <cellStyle name="_KT (2)_2_TG-TH_Lora-tungchau" xfId="54" xr:uid="{00000000-0005-0000-0000-000032000000}"/>
    <cellStyle name="_KT (2)_2_TG-TH_moi" xfId="55" xr:uid="{00000000-0005-0000-0000-000033000000}"/>
    <cellStyle name="_KT (2)_2_TG-TH_PGIA-phieu tham tra Kho bac" xfId="56" xr:uid="{00000000-0005-0000-0000-000034000000}"/>
    <cellStyle name="_KT (2)_2_TG-TH_PT02-02" xfId="57" xr:uid="{00000000-0005-0000-0000-000035000000}"/>
    <cellStyle name="_KT (2)_2_TG-TH_PT02-02_Book1" xfId="58" xr:uid="{00000000-0005-0000-0000-000036000000}"/>
    <cellStyle name="_KT (2)_2_TG-TH_PT02-03" xfId="59" xr:uid="{00000000-0005-0000-0000-000037000000}"/>
    <cellStyle name="_KT (2)_2_TG-TH_PT02-03_Book1" xfId="60" xr:uid="{00000000-0005-0000-0000-000038000000}"/>
    <cellStyle name="_KT (2)_2_TG-TH_QT 2006-vdh" xfId="620" xr:uid="{00000000-0005-0000-0000-000039000000}"/>
    <cellStyle name="_KT (2)_2_TG-TH_Qt-HT3PQ1(CauKho)" xfId="61" xr:uid="{00000000-0005-0000-0000-00003A000000}"/>
    <cellStyle name="_KT (2)_2_TG-TH_Qt-HT3PQ1(CauKho)_Book1" xfId="62" xr:uid="{00000000-0005-0000-0000-00003B000000}"/>
    <cellStyle name="_KT (2)_2_TG-TH_Qt-HT3PQ1(CauKho)_Don gia quy 3 nam 2003 - Ban Dien Luc" xfId="63" xr:uid="{00000000-0005-0000-0000-00003C000000}"/>
    <cellStyle name="_KT (2)_2_TG-TH_Qt-HT3PQ1(CauKho)_NC-VL2-2003" xfId="64" xr:uid="{00000000-0005-0000-0000-00003D000000}"/>
    <cellStyle name="_KT (2)_2_TG-TH_Qt-HT3PQ1(CauKho)_NC-VL2-2003_1" xfId="65" xr:uid="{00000000-0005-0000-0000-00003E000000}"/>
    <cellStyle name="_KT (2)_2_TG-TH_Qt-HT3PQ1(CauKho)_XL4Test5" xfId="66" xr:uid="{00000000-0005-0000-0000-00003F000000}"/>
    <cellStyle name="_KT (2)_2_TG-TH_Sheet2" xfId="67" xr:uid="{00000000-0005-0000-0000-000040000000}"/>
    <cellStyle name="_KT (2)_2_TG-TH_TMinhTC2010" xfId="68" xr:uid="{00000000-0005-0000-0000-000041000000}"/>
    <cellStyle name="_KT (2)_2_TG-TH_XL4Poppy" xfId="69" xr:uid="{00000000-0005-0000-0000-000042000000}"/>
    <cellStyle name="_KT (2)_2_TG-TH_XL4Test5" xfId="70" xr:uid="{00000000-0005-0000-0000-000043000000}"/>
    <cellStyle name="_KT (2)_3" xfId="71" xr:uid="{00000000-0005-0000-0000-000044000000}"/>
    <cellStyle name="_KT (2)_3_TG-TH" xfId="72" xr:uid="{00000000-0005-0000-0000-000045000000}"/>
    <cellStyle name="_KT (2)_3_TG-TH_Book1" xfId="73" xr:uid="{00000000-0005-0000-0000-000046000000}"/>
    <cellStyle name="_KT (2)_3_TG-TH_Book1_BC-QT-WB-dthao" xfId="74" xr:uid="{00000000-0005-0000-0000-000047000000}"/>
    <cellStyle name="_KT (2)_3_TG-TH_Lora-tungchau" xfId="75" xr:uid="{00000000-0005-0000-0000-000048000000}"/>
    <cellStyle name="_KT (2)_3_TG-TH_PERSONAL" xfId="76" xr:uid="{00000000-0005-0000-0000-000049000000}"/>
    <cellStyle name="_KT (2)_3_TG-TH_PERSONAL_HTQ.8 GD1" xfId="77" xr:uid="{00000000-0005-0000-0000-00004A000000}"/>
    <cellStyle name="_KT (2)_3_TG-TH_PERSONAL_HTQ.8 GD1_Book1" xfId="78" xr:uid="{00000000-0005-0000-0000-00004B000000}"/>
    <cellStyle name="_KT (2)_3_TG-TH_PERSONAL_HTQ.8 GD1_Don gia quy 3 nam 2003 - Ban Dien Luc" xfId="79" xr:uid="{00000000-0005-0000-0000-00004C000000}"/>
    <cellStyle name="_KT (2)_3_TG-TH_PERSONAL_HTQ.8 GD1_NC-VL2-2003" xfId="80" xr:uid="{00000000-0005-0000-0000-00004D000000}"/>
    <cellStyle name="_KT (2)_3_TG-TH_PERSONAL_HTQ.8 GD1_NC-VL2-2003_1" xfId="81" xr:uid="{00000000-0005-0000-0000-00004E000000}"/>
    <cellStyle name="_KT (2)_3_TG-TH_PERSONAL_HTQ.8 GD1_XL4Test5" xfId="82" xr:uid="{00000000-0005-0000-0000-00004F000000}"/>
    <cellStyle name="_KT (2)_3_TG-TH_PERSONAL_Tong hop KHCB 2001" xfId="83" xr:uid="{00000000-0005-0000-0000-000050000000}"/>
    <cellStyle name="_KT (2)_3_TG-TH_QT 2006-vdh" xfId="621" xr:uid="{00000000-0005-0000-0000-000051000000}"/>
    <cellStyle name="_KT (2)_3_TG-TH_Qt-HT3PQ1(CauKho)" xfId="84" xr:uid="{00000000-0005-0000-0000-000052000000}"/>
    <cellStyle name="_KT (2)_3_TG-TH_Qt-HT3PQ1(CauKho)_Book1" xfId="85" xr:uid="{00000000-0005-0000-0000-000053000000}"/>
    <cellStyle name="_KT (2)_3_TG-TH_Qt-HT3PQ1(CauKho)_Don gia quy 3 nam 2003 - Ban Dien Luc" xfId="86" xr:uid="{00000000-0005-0000-0000-000054000000}"/>
    <cellStyle name="_KT (2)_3_TG-TH_Qt-HT3PQ1(CauKho)_NC-VL2-2003" xfId="87" xr:uid="{00000000-0005-0000-0000-000055000000}"/>
    <cellStyle name="_KT (2)_3_TG-TH_Qt-HT3PQ1(CauKho)_NC-VL2-2003_1" xfId="88" xr:uid="{00000000-0005-0000-0000-000056000000}"/>
    <cellStyle name="_KT (2)_3_TG-TH_Qt-HT3PQ1(CauKho)_XL4Test5" xfId="89" xr:uid="{00000000-0005-0000-0000-000057000000}"/>
    <cellStyle name="_KT (2)_3_TG-TH_TMinhTC2010" xfId="90" xr:uid="{00000000-0005-0000-0000-000058000000}"/>
    <cellStyle name="_KT (2)_4" xfId="91" xr:uid="{00000000-0005-0000-0000-000059000000}"/>
    <cellStyle name="_KT (2)_4_BAO CAO KLCT PT2000" xfId="92" xr:uid="{00000000-0005-0000-0000-00005A000000}"/>
    <cellStyle name="_KT (2)_4_BAO CAO PT2000" xfId="93" xr:uid="{00000000-0005-0000-0000-00005B000000}"/>
    <cellStyle name="_KT (2)_4_BAO CAO PT2000_Book1" xfId="94" xr:uid="{00000000-0005-0000-0000-00005C000000}"/>
    <cellStyle name="_KT (2)_4_Bao cao XDCB 2001 - T11 KH dieu chinh 20-11-THAI" xfId="95" xr:uid="{00000000-0005-0000-0000-00005D000000}"/>
    <cellStyle name="_KT (2)_4_Book1" xfId="96" xr:uid="{00000000-0005-0000-0000-00005E000000}"/>
    <cellStyle name="_KT (2)_4_Book1_1" xfId="97" xr:uid="{00000000-0005-0000-0000-00005F000000}"/>
    <cellStyle name="_KT (2)_4_Book1_1_DanhMucDonGiaVTTB_Dien_TAM" xfId="98" xr:uid="{00000000-0005-0000-0000-000060000000}"/>
    <cellStyle name="_KT (2)_4_Book1_2" xfId="99" xr:uid="{00000000-0005-0000-0000-000061000000}"/>
    <cellStyle name="_KT (2)_4_Book1_3" xfId="100" xr:uid="{00000000-0005-0000-0000-000062000000}"/>
    <cellStyle name="_KT (2)_4_Book1_3_DT truong thinh phu" xfId="101" xr:uid="{00000000-0005-0000-0000-000063000000}"/>
    <cellStyle name="_KT (2)_4_Book1_3_XL4Test5" xfId="102" xr:uid="{00000000-0005-0000-0000-000064000000}"/>
    <cellStyle name="_KT (2)_4_Book1_DanhMucDonGiaVTTB_Dien_TAM" xfId="103" xr:uid="{00000000-0005-0000-0000-000065000000}"/>
    <cellStyle name="_KT (2)_4_Dcdtoan-bcnckt " xfId="104" xr:uid="{00000000-0005-0000-0000-000066000000}"/>
    <cellStyle name="_KT (2)_4_DN_MTP" xfId="105" xr:uid="{00000000-0005-0000-0000-000067000000}"/>
    <cellStyle name="_KT (2)_4_Dongia2-2003" xfId="106" xr:uid="{00000000-0005-0000-0000-000068000000}"/>
    <cellStyle name="_KT (2)_4_Dongia2-2003_DT truong thinh phu" xfId="107" xr:uid="{00000000-0005-0000-0000-000069000000}"/>
    <cellStyle name="_KT (2)_4_DT truong thinh phu" xfId="108" xr:uid="{00000000-0005-0000-0000-00006A000000}"/>
    <cellStyle name="_KT (2)_4_DTCDT MR.2N110.HOCMON.TDTOAN.CCUNG" xfId="109" xr:uid="{00000000-0005-0000-0000-00006B000000}"/>
    <cellStyle name="_KT (2)_4_Lora-tungchau" xfId="110" xr:uid="{00000000-0005-0000-0000-00006C000000}"/>
    <cellStyle name="_KT (2)_4_moi" xfId="111" xr:uid="{00000000-0005-0000-0000-00006D000000}"/>
    <cellStyle name="_KT (2)_4_PGIA-phieu tham tra Kho bac" xfId="112" xr:uid="{00000000-0005-0000-0000-00006E000000}"/>
    <cellStyle name="_KT (2)_4_PT02-02" xfId="113" xr:uid="{00000000-0005-0000-0000-00006F000000}"/>
    <cellStyle name="_KT (2)_4_PT02-02_Book1" xfId="114" xr:uid="{00000000-0005-0000-0000-000070000000}"/>
    <cellStyle name="_KT (2)_4_PT02-03" xfId="115" xr:uid="{00000000-0005-0000-0000-000071000000}"/>
    <cellStyle name="_KT (2)_4_PT02-03_Book1" xfId="116" xr:uid="{00000000-0005-0000-0000-000072000000}"/>
    <cellStyle name="_KT (2)_4_QT 2006-vdh" xfId="622" xr:uid="{00000000-0005-0000-0000-000073000000}"/>
    <cellStyle name="_KT (2)_4_Qt-HT3PQ1(CauKho)" xfId="117" xr:uid="{00000000-0005-0000-0000-000074000000}"/>
    <cellStyle name="_KT (2)_4_Qt-HT3PQ1(CauKho)_Book1" xfId="118" xr:uid="{00000000-0005-0000-0000-000075000000}"/>
    <cellStyle name="_KT (2)_4_Qt-HT3PQ1(CauKho)_Don gia quy 3 nam 2003 - Ban Dien Luc" xfId="119" xr:uid="{00000000-0005-0000-0000-000076000000}"/>
    <cellStyle name="_KT (2)_4_Qt-HT3PQ1(CauKho)_NC-VL2-2003" xfId="120" xr:uid="{00000000-0005-0000-0000-000077000000}"/>
    <cellStyle name="_KT (2)_4_Qt-HT3PQ1(CauKho)_NC-VL2-2003_1" xfId="121" xr:uid="{00000000-0005-0000-0000-000078000000}"/>
    <cellStyle name="_KT (2)_4_Qt-HT3PQ1(CauKho)_XL4Test5" xfId="122" xr:uid="{00000000-0005-0000-0000-000079000000}"/>
    <cellStyle name="_KT (2)_4_Sheet2" xfId="123" xr:uid="{00000000-0005-0000-0000-00007A000000}"/>
    <cellStyle name="_KT (2)_4_TG-TH" xfId="124" xr:uid="{00000000-0005-0000-0000-00007B000000}"/>
    <cellStyle name="_KT (2)_4_TMinhTC2010" xfId="125" xr:uid="{00000000-0005-0000-0000-00007C000000}"/>
    <cellStyle name="_KT (2)_4_XL4Poppy" xfId="126" xr:uid="{00000000-0005-0000-0000-00007D000000}"/>
    <cellStyle name="_KT (2)_4_XL4Test5" xfId="127" xr:uid="{00000000-0005-0000-0000-00007E000000}"/>
    <cellStyle name="_KT (2)_5" xfId="128" xr:uid="{00000000-0005-0000-0000-00007F000000}"/>
    <cellStyle name="_KT (2)_5_BAO CAO KLCT PT2000" xfId="129" xr:uid="{00000000-0005-0000-0000-000080000000}"/>
    <cellStyle name="_KT (2)_5_BAO CAO PT2000" xfId="130" xr:uid="{00000000-0005-0000-0000-000081000000}"/>
    <cellStyle name="_KT (2)_5_BAO CAO PT2000_Book1" xfId="131" xr:uid="{00000000-0005-0000-0000-000082000000}"/>
    <cellStyle name="_KT (2)_5_Bao cao XDCB 2001 - T11 KH dieu chinh 20-11-THAI" xfId="132" xr:uid="{00000000-0005-0000-0000-000083000000}"/>
    <cellStyle name="_KT (2)_5_Book1" xfId="133" xr:uid="{00000000-0005-0000-0000-000084000000}"/>
    <cellStyle name="_KT (2)_5_Book1_1" xfId="134" xr:uid="{00000000-0005-0000-0000-000085000000}"/>
    <cellStyle name="_KT (2)_5_Book1_1_DanhMucDonGiaVTTB_Dien_TAM" xfId="135" xr:uid="{00000000-0005-0000-0000-000086000000}"/>
    <cellStyle name="_KT (2)_5_Book1_2" xfId="136" xr:uid="{00000000-0005-0000-0000-000087000000}"/>
    <cellStyle name="_KT (2)_5_Book1_3" xfId="137" xr:uid="{00000000-0005-0000-0000-000088000000}"/>
    <cellStyle name="_KT (2)_5_Book1_3_DT truong thinh phu" xfId="138" xr:uid="{00000000-0005-0000-0000-000089000000}"/>
    <cellStyle name="_KT (2)_5_Book1_3_XL4Test5" xfId="139" xr:uid="{00000000-0005-0000-0000-00008A000000}"/>
    <cellStyle name="_KT (2)_5_Book1_BC-QT-WB-dthao" xfId="140" xr:uid="{00000000-0005-0000-0000-00008B000000}"/>
    <cellStyle name="_KT (2)_5_Book1_DanhMucDonGiaVTTB_Dien_TAM" xfId="141" xr:uid="{00000000-0005-0000-0000-00008C000000}"/>
    <cellStyle name="_KT (2)_5_Dcdtoan-bcnckt " xfId="142" xr:uid="{00000000-0005-0000-0000-00008D000000}"/>
    <cellStyle name="_KT (2)_5_DN_MTP" xfId="143" xr:uid="{00000000-0005-0000-0000-00008E000000}"/>
    <cellStyle name="_KT (2)_5_Dongia2-2003" xfId="144" xr:uid="{00000000-0005-0000-0000-00008F000000}"/>
    <cellStyle name="_KT (2)_5_Dongia2-2003_DT truong thinh phu" xfId="145" xr:uid="{00000000-0005-0000-0000-000090000000}"/>
    <cellStyle name="_KT (2)_5_DT truong thinh phu" xfId="146" xr:uid="{00000000-0005-0000-0000-000091000000}"/>
    <cellStyle name="_KT (2)_5_DTCDT MR.2N110.HOCMON.TDTOAN.CCUNG" xfId="147" xr:uid="{00000000-0005-0000-0000-000092000000}"/>
    <cellStyle name="_KT (2)_5_Lora-tungchau" xfId="148" xr:uid="{00000000-0005-0000-0000-000093000000}"/>
    <cellStyle name="_KT (2)_5_moi" xfId="149" xr:uid="{00000000-0005-0000-0000-000094000000}"/>
    <cellStyle name="_KT (2)_5_PGIA-phieu tham tra Kho bac" xfId="150" xr:uid="{00000000-0005-0000-0000-000095000000}"/>
    <cellStyle name="_KT (2)_5_PT02-02" xfId="151" xr:uid="{00000000-0005-0000-0000-000096000000}"/>
    <cellStyle name="_KT (2)_5_PT02-02_Book1" xfId="152" xr:uid="{00000000-0005-0000-0000-000097000000}"/>
    <cellStyle name="_KT (2)_5_PT02-03" xfId="153" xr:uid="{00000000-0005-0000-0000-000098000000}"/>
    <cellStyle name="_KT (2)_5_PT02-03_Book1" xfId="154" xr:uid="{00000000-0005-0000-0000-000099000000}"/>
    <cellStyle name="_KT (2)_5_QT 2006-vdh" xfId="623" xr:uid="{00000000-0005-0000-0000-00009A000000}"/>
    <cellStyle name="_KT (2)_5_Qt-HT3PQ1(CauKho)" xfId="155" xr:uid="{00000000-0005-0000-0000-00009B000000}"/>
    <cellStyle name="_KT (2)_5_Qt-HT3PQ1(CauKho)_Book1" xfId="156" xr:uid="{00000000-0005-0000-0000-00009C000000}"/>
    <cellStyle name="_KT (2)_5_Qt-HT3PQ1(CauKho)_Don gia quy 3 nam 2003 - Ban Dien Luc" xfId="157" xr:uid="{00000000-0005-0000-0000-00009D000000}"/>
    <cellStyle name="_KT (2)_5_Qt-HT3PQ1(CauKho)_NC-VL2-2003" xfId="158" xr:uid="{00000000-0005-0000-0000-00009E000000}"/>
    <cellStyle name="_KT (2)_5_Qt-HT3PQ1(CauKho)_NC-VL2-2003_1" xfId="159" xr:uid="{00000000-0005-0000-0000-00009F000000}"/>
    <cellStyle name="_KT (2)_5_Qt-HT3PQ1(CauKho)_XL4Test5" xfId="160" xr:uid="{00000000-0005-0000-0000-0000A0000000}"/>
    <cellStyle name="_KT (2)_5_Sheet2" xfId="161" xr:uid="{00000000-0005-0000-0000-0000A1000000}"/>
    <cellStyle name="_KT (2)_5_TMinhTC2010" xfId="162" xr:uid="{00000000-0005-0000-0000-0000A2000000}"/>
    <cellStyle name="_KT (2)_5_XL4Poppy" xfId="163" xr:uid="{00000000-0005-0000-0000-0000A3000000}"/>
    <cellStyle name="_KT (2)_5_XL4Test5" xfId="164" xr:uid="{00000000-0005-0000-0000-0000A4000000}"/>
    <cellStyle name="_KT (2)_Book1" xfId="165" xr:uid="{00000000-0005-0000-0000-0000A5000000}"/>
    <cellStyle name="_KT (2)_Book1_BC-QT-WB-dthao" xfId="166" xr:uid="{00000000-0005-0000-0000-0000A6000000}"/>
    <cellStyle name="_KT (2)_Lora-tungchau" xfId="167" xr:uid="{00000000-0005-0000-0000-0000A7000000}"/>
    <cellStyle name="_KT (2)_PERSONAL" xfId="168" xr:uid="{00000000-0005-0000-0000-0000A8000000}"/>
    <cellStyle name="_KT (2)_PERSONAL_HTQ.8 GD1" xfId="169" xr:uid="{00000000-0005-0000-0000-0000A9000000}"/>
    <cellStyle name="_KT (2)_PERSONAL_HTQ.8 GD1_Book1" xfId="170" xr:uid="{00000000-0005-0000-0000-0000AA000000}"/>
    <cellStyle name="_KT (2)_PERSONAL_HTQ.8 GD1_Don gia quy 3 nam 2003 - Ban Dien Luc" xfId="171" xr:uid="{00000000-0005-0000-0000-0000AB000000}"/>
    <cellStyle name="_KT (2)_PERSONAL_HTQ.8 GD1_NC-VL2-2003" xfId="172" xr:uid="{00000000-0005-0000-0000-0000AC000000}"/>
    <cellStyle name="_KT (2)_PERSONAL_HTQ.8 GD1_NC-VL2-2003_1" xfId="173" xr:uid="{00000000-0005-0000-0000-0000AD000000}"/>
    <cellStyle name="_KT (2)_PERSONAL_HTQ.8 GD1_XL4Test5" xfId="174" xr:uid="{00000000-0005-0000-0000-0000AE000000}"/>
    <cellStyle name="_KT (2)_PERSONAL_Tong hop KHCB 2001" xfId="175" xr:uid="{00000000-0005-0000-0000-0000AF000000}"/>
    <cellStyle name="_KT (2)_QT 2006-vdh" xfId="624" xr:uid="{00000000-0005-0000-0000-0000B0000000}"/>
    <cellStyle name="_KT (2)_Qt-HT3PQ1(CauKho)" xfId="176" xr:uid="{00000000-0005-0000-0000-0000B1000000}"/>
    <cellStyle name="_KT (2)_Qt-HT3PQ1(CauKho)_Book1" xfId="177" xr:uid="{00000000-0005-0000-0000-0000B2000000}"/>
    <cellStyle name="_KT (2)_Qt-HT3PQ1(CauKho)_Don gia quy 3 nam 2003 - Ban Dien Luc" xfId="178" xr:uid="{00000000-0005-0000-0000-0000B3000000}"/>
    <cellStyle name="_KT (2)_Qt-HT3PQ1(CauKho)_NC-VL2-2003" xfId="179" xr:uid="{00000000-0005-0000-0000-0000B4000000}"/>
    <cellStyle name="_KT (2)_Qt-HT3PQ1(CauKho)_NC-VL2-2003_1" xfId="180" xr:uid="{00000000-0005-0000-0000-0000B5000000}"/>
    <cellStyle name="_KT (2)_Qt-HT3PQ1(CauKho)_XL4Test5" xfId="181" xr:uid="{00000000-0005-0000-0000-0000B6000000}"/>
    <cellStyle name="_KT (2)_TG-TH" xfId="182" xr:uid="{00000000-0005-0000-0000-0000B7000000}"/>
    <cellStyle name="_KT (2)_TMinhTC2010" xfId="183" xr:uid="{00000000-0005-0000-0000-0000B8000000}"/>
    <cellStyle name="_KT_TG" xfId="184" xr:uid="{00000000-0005-0000-0000-0000B9000000}"/>
    <cellStyle name="_KT_TG_1" xfId="185" xr:uid="{00000000-0005-0000-0000-0000BA000000}"/>
    <cellStyle name="_KT_TG_1_BAO CAO KLCT PT2000" xfId="186" xr:uid="{00000000-0005-0000-0000-0000BB000000}"/>
    <cellStyle name="_KT_TG_1_BAO CAO PT2000" xfId="187" xr:uid="{00000000-0005-0000-0000-0000BC000000}"/>
    <cellStyle name="_KT_TG_1_BAO CAO PT2000_Book1" xfId="188" xr:uid="{00000000-0005-0000-0000-0000BD000000}"/>
    <cellStyle name="_KT_TG_1_Bao cao XDCB 2001 - T11 KH dieu chinh 20-11-THAI" xfId="189" xr:uid="{00000000-0005-0000-0000-0000BE000000}"/>
    <cellStyle name="_KT_TG_1_Book1" xfId="190" xr:uid="{00000000-0005-0000-0000-0000BF000000}"/>
    <cellStyle name="_KT_TG_1_Book1_1" xfId="191" xr:uid="{00000000-0005-0000-0000-0000C0000000}"/>
    <cellStyle name="_KT_TG_1_Book1_1_DanhMucDonGiaVTTB_Dien_TAM" xfId="192" xr:uid="{00000000-0005-0000-0000-0000C1000000}"/>
    <cellStyle name="_KT_TG_1_Book1_2" xfId="193" xr:uid="{00000000-0005-0000-0000-0000C2000000}"/>
    <cellStyle name="_KT_TG_1_Book1_3" xfId="194" xr:uid="{00000000-0005-0000-0000-0000C3000000}"/>
    <cellStyle name="_KT_TG_1_Book1_3_DT truong thinh phu" xfId="195" xr:uid="{00000000-0005-0000-0000-0000C4000000}"/>
    <cellStyle name="_KT_TG_1_Book1_3_XL4Test5" xfId="196" xr:uid="{00000000-0005-0000-0000-0000C5000000}"/>
    <cellStyle name="_KT_TG_1_Book1_BC-QT-WB-dthao" xfId="197" xr:uid="{00000000-0005-0000-0000-0000C6000000}"/>
    <cellStyle name="_KT_TG_1_Book1_DanhMucDonGiaVTTB_Dien_TAM" xfId="198" xr:uid="{00000000-0005-0000-0000-0000C7000000}"/>
    <cellStyle name="_KT_TG_1_Dcdtoan-bcnckt " xfId="199" xr:uid="{00000000-0005-0000-0000-0000C8000000}"/>
    <cellStyle name="_KT_TG_1_DN_MTP" xfId="200" xr:uid="{00000000-0005-0000-0000-0000C9000000}"/>
    <cellStyle name="_KT_TG_1_Dongia2-2003" xfId="201" xr:uid="{00000000-0005-0000-0000-0000CA000000}"/>
    <cellStyle name="_KT_TG_1_Dongia2-2003_DT truong thinh phu" xfId="202" xr:uid="{00000000-0005-0000-0000-0000CB000000}"/>
    <cellStyle name="_KT_TG_1_DT truong thinh phu" xfId="203" xr:uid="{00000000-0005-0000-0000-0000CC000000}"/>
    <cellStyle name="_KT_TG_1_DTCDT MR.2N110.HOCMON.TDTOAN.CCUNG" xfId="204" xr:uid="{00000000-0005-0000-0000-0000CD000000}"/>
    <cellStyle name="_KT_TG_1_Lora-tungchau" xfId="205" xr:uid="{00000000-0005-0000-0000-0000CE000000}"/>
    <cellStyle name="_KT_TG_1_moi" xfId="206" xr:uid="{00000000-0005-0000-0000-0000CF000000}"/>
    <cellStyle name="_KT_TG_1_PGIA-phieu tham tra Kho bac" xfId="207" xr:uid="{00000000-0005-0000-0000-0000D0000000}"/>
    <cellStyle name="_KT_TG_1_PT02-02" xfId="208" xr:uid="{00000000-0005-0000-0000-0000D1000000}"/>
    <cellStyle name="_KT_TG_1_PT02-02_Book1" xfId="209" xr:uid="{00000000-0005-0000-0000-0000D2000000}"/>
    <cellStyle name="_KT_TG_1_PT02-03" xfId="210" xr:uid="{00000000-0005-0000-0000-0000D3000000}"/>
    <cellStyle name="_KT_TG_1_PT02-03_Book1" xfId="211" xr:uid="{00000000-0005-0000-0000-0000D4000000}"/>
    <cellStyle name="_KT_TG_1_QT 2006-vdh" xfId="625" xr:uid="{00000000-0005-0000-0000-0000D5000000}"/>
    <cellStyle name="_KT_TG_1_Qt-HT3PQ1(CauKho)" xfId="212" xr:uid="{00000000-0005-0000-0000-0000D6000000}"/>
    <cellStyle name="_KT_TG_1_Qt-HT3PQ1(CauKho)_Book1" xfId="213" xr:uid="{00000000-0005-0000-0000-0000D7000000}"/>
    <cellStyle name="_KT_TG_1_Qt-HT3PQ1(CauKho)_Don gia quy 3 nam 2003 - Ban Dien Luc" xfId="214" xr:uid="{00000000-0005-0000-0000-0000D8000000}"/>
    <cellStyle name="_KT_TG_1_Qt-HT3PQ1(CauKho)_NC-VL2-2003" xfId="215" xr:uid="{00000000-0005-0000-0000-0000D9000000}"/>
    <cellStyle name="_KT_TG_1_Qt-HT3PQ1(CauKho)_NC-VL2-2003_1" xfId="216" xr:uid="{00000000-0005-0000-0000-0000DA000000}"/>
    <cellStyle name="_KT_TG_1_Qt-HT3PQ1(CauKho)_XL4Test5" xfId="217" xr:uid="{00000000-0005-0000-0000-0000DB000000}"/>
    <cellStyle name="_KT_TG_1_Sheet2" xfId="218" xr:uid="{00000000-0005-0000-0000-0000DC000000}"/>
    <cellStyle name="_KT_TG_1_TMinhTC2010" xfId="219" xr:uid="{00000000-0005-0000-0000-0000DD000000}"/>
    <cellStyle name="_KT_TG_1_XL4Poppy" xfId="220" xr:uid="{00000000-0005-0000-0000-0000DE000000}"/>
    <cellStyle name="_KT_TG_1_XL4Test5" xfId="221" xr:uid="{00000000-0005-0000-0000-0000DF000000}"/>
    <cellStyle name="_KT_TG_2" xfId="222" xr:uid="{00000000-0005-0000-0000-0000E0000000}"/>
    <cellStyle name="_KT_TG_2_BAO CAO KLCT PT2000" xfId="223" xr:uid="{00000000-0005-0000-0000-0000E1000000}"/>
    <cellStyle name="_KT_TG_2_BAO CAO PT2000" xfId="224" xr:uid="{00000000-0005-0000-0000-0000E2000000}"/>
    <cellStyle name="_KT_TG_2_BAO CAO PT2000_Book1" xfId="225" xr:uid="{00000000-0005-0000-0000-0000E3000000}"/>
    <cellStyle name="_KT_TG_2_Bao cao XDCB 2001 - T11 KH dieu chinh 20-11-THAI" xfId="226" xr:uid="{00000000-0005-0000-0000-0000E4000000}"/>
    <cellStyle name="_KT_TG_2_Book1" xfId="227" xr:uid="{00000000-0005-0000-0000-0000E5000000}"/>
    <cellStyle name="_KT_TG_2_Book1_1" xfId="228" xr:uid="{00000000-0005-0000-0000-0000E6000000}"/>
    <cellStyle name="_KT_TG_2_Book1_1_DanhMucDonGiaVTTB_Dien_TAM" xfId="229" xr:uid="{00000000-0005-0000-0000-0000E7000000}"/>
    <cellStyle name="_KT_TG_2_Book1_2" xfId="230" xr:uid="{00000000-0005-0000-0000-0000E8000000}"/>
    <cellStyle name="_KT_TG_2_Book1_3" xfId="231" xr:uid="{00000000-0005-0000-0000-0000E9000000}"/>
    <cellStyle name="_KT_TG_2_Book1_3_DT truong thinh phu" xfId="232" xr:uid="{00000000-0005-0000-0000-0000EA000000}"/>
    <cellStyle name="_KT_TG_2_Book1_3_XL4Test5" xfId="233" xr:uid="{00000000-0005-0000-0000-0000EB000000}"/>
    <cellStyle name="_KT_TG_2_Book1_DanhMucDonGiaVTTB_Dien_TAM" xfId="234" xr:uid="{00000000-0005-0000-0000-0000EC000000}"/>
    <cellStyle name="_KT_TG_2_Dcdtoan-bcnckt " xfId="235" xr:uid="{00000000-0005-0000-0000-0000ED000000}"/>
    <cellStyle name="_KT_TG_2_DN_MTP" xfId="236" xr:uid="{00000000-0005-0000-0000-0000EE000000}"/>
    <cellStyle name="_KT_TG_2_Dongia2-2003" xfId="237" xr:uid="{00000000-0005-0000-0000-0000EF000000}"/>
    <cellStyle name="_KT_TG_2_Dongia2-2003_DT truong thinh phu" xfId="238" xr:uid="{00000000-0005-0000-0000-0000F0000000}"/>
    <cellStyle name="_KT_TG_2_DT truong thinh phu" xfId="239" xr:uid="{00000000-0005-0000-0000-0000F1000000}"/>
    <cellStyle name="_KT_TG_2_DTCDT MR.2N110.HOCMON.TDTOAN.CCUNG" xfId="240" xr:uid="{00000000-0005-0000-0000-0000F2000000}"/>
    <cellStyle name="_KT_TG_2_Lora-tungchau" xfId="241" xr:uid="{00000000-0005-0000-0000-0000F3000000}"/>
    <cellStyle name="_KT_TG_2_moi" xfId="242" xr:uid="{00000000-0005-0000-0000-0000F4000000}"/>
    <cellStyle name="_KT_TG_2_PGIA-phieu tham tra Kho bac" xfId="243" xr:uid="{00000000-0005-0000-0000-0000F5000000}"/>
    <cellStyle name="_KT_TG_2_PT02-02" xfId="244" xr:uid="{00000000-0005-0000-0000-0000F6000000}"/>
    <cellStyle name="_KT_TG_2_PT02-02_Book1" xfId="245" xr:uid="{00000000-0005-0000-0000-0000F7000000}"/>
    <cellStyle name="_KT_TG_2_PT02-03" xfId="246" xr:uid="{00000000-0005-0000-0000-0000F8000000}"/>
    <cellStyle name="_KT_TG_2_PT02-03_Book1" xfId="247" xr:uid="{00000000-0005-0000-0000-0000F9000000}"/>
    <cellStyle name="_KT_TG_2_QT 2006-vdh" xfId="626" xr:uid="{00000000-0005-0000-0000-0000FA000000}"/>
    <cellStyle name="_KT_TG_2_Qt-HT3PQ1(CauKho)" xfId="248" xr:uid="{00000000-0005-0000-0000-0000FB000000}"/>
    <cellStyle name="_KT_TG_2_Qt-HT3PQ1(CauKho)_Book1" xfId="249" xr:uid="{00000000-0005-0000-0000-0000FC000000}"/>
    <cellStyle name="_KT_TG_2_Qt-HT3PQ1(CauKho)_Don gia quy 3 nam 2003 - Ban Dien Luc" xfId="250" xr:uid="{00000000-0005-0000-0000-0000FD000000}"/>
    <cellStyle name="_KT_TG_2_Qt-HT3PQ1(CauKho)_NC-VL2-2003" xfId="251" xr:uid="{00000000-0005-0000-0000-0000FE000000}"/>
    <cellStyle name="_KT_TG_2_Qt-HT3PQ1(CauKho)_NC-VL2-2003_1" xfId="252" xr:uid="{00000000-0005-0000-0000-0000FF000000}"/>
    <cellStyle name="_KT_TG_2_Qt-HT3PQ1(CauKho)_XL4Test5" xfId="253" xr:uid="{00000000-0005-0000-0000-000000010000}"/>
    <cellStyle name="_KT_TG_2_Sheet2" xfId="254" xr:uid="{00000000-0005-0000-0000-000001010000}"/>
    <cellStyle name="_KT_TG_2_TMinhTC2010" xfId="255" xr:uid="{00000000-0005-0000-0000-000002010000}"/>
    <cellStyle name="_KT_TG_2_XL4Poppy" xfId="256" xr:uid="{00000000-0005-0000-0000-000003010000}"/>
    <cellStyle name="_KT_TG_2_XL4Test5" xfId="257" xr:uid="{00000000-0005-0000-0000-000004010000}"/>
    <cellStyle name="_KT_TG_3" xfId="258" xr:uid="{00000000-0005-0000-0000-000005010000}"/>
    <cellStyle name="_KT_TG_4" xfId="259" xr:uid="{00000000-0005-0000-0000-000006010000}"/>
    <cellStyle name="_KT_TG_4_Lora-tungchau" xfId="260" xr:uid="{00000000-0005-0000-0000-000007010000}"/>
    <cellStyle name="_KT_TG_4_Qt-HT3PQ1(CauKho)" xfId="261" xr:uid="{00000000-0005-0000-0000-000008010000}"/>
    <cellStyle name="_KT_TG_4_Qt-HT3PQ1(CauKho)_Book1" xfId="262" xr:uid="{00000000-0005-0000-0000-000009010000}"/>
    <cellStyle name="_KT_TG_4_Qt-HT3PQ1(CauKho)_Don gia quy 3 nam 2003 - Ban Dien Luc" xfId="263" xr:uid="{00000000-0005-0000-0000-00000A010000}"/>
    <cellStyle name="_KT_TG_4_Qt-HT3PQ1(CauKho)_NC-VL2-2003" xfId="264" xr:uid="{00000000-0005-0000-0000-00000B010000}"/>
    <cellStyle name="_KT_TG_4_Qt-HT3PQ1(CauKho)_NC-VL2-2003_1" xfId="265" xr:uid="{00000000-0005-0000-0000-00000C010000}"/>
    <cellStyle name="_KT_TG_4_Qt-HT3PQ1(CauKho)_XL4Test5" xfId="266" xr:uid="{00000000-0005-0000-0000-00000D010000}"/>
    <cellStyle name="_Lora-tungchau" xfId="267" xr:uid="{00000000-0005-0000-0000-00000E010000}"/>
    <cellStyle name="_PERSONAL" xfId="268" xr:uid="{00000000-0005-0000-0000-00000F010000}"/>
    <cellStyle name="_PERSONAL_HTQ.8 GD1" xfId="269" xr:uid="{00000000-0005-0000-0000-000010010000}"/>
    <cellStyle name="_PERSONAL_HTQ.8 GD1_Book1" xfId="270" xr:uid="{00000000-0005-0000-0000-000011010000}"/>
    <cellStyle name="_PERSONAL_HTQ.8 GD1_Don gia quy 3 nam 2003 - Ban Dien Luc" xfId="271" xr:uid="{00000000-0005-0000-0000-000012010000}"/>
    <cellStyle name="_PERSONAL_HTQ.8 GD1_NC-VL2-2003" xfId="272" xr:uid="{00000000-0005-0000-0000-000013010000}"/>
    <cellStyle name="_PERSONAL_HTQ.8 GD1_NC-VL2-2003_1" xfId="273" xr:uid="{00000000-0005-0000-0000-000014010000}"/>
    <cellStyle name="_PERSONAL_HTQ.8 GD1_XL4Test5" xfId="274" xr:uid="{00000000-0005-0000-0000-000015010000}"/>
    <cellStyle name="_PERSONAL_Tong hop KHCB 2001" xfId="275" xr:uid="{00000000-0005-0000-0000-000016010000}"/>
    <cellStyle name="_QT 2006-vdh" xfId="627" xr:uid="{00000000-0005-0000-0000-000017010000}"/>
    <cellStyle name="_Qt-HT3PQ1(CauKho)" xfId="276" xr:uid="{00000000-0005-0000-0000-000018010000}"/>
    <cellStyle name="_Qt-HT3PQ1(CauKho)_Book1" xfId="277" xr:uid="{00000000-0005-0000-0000-000019010000}"/>
    <cellStyle name="_Qt-HT3PQ1(CauKho)_Don gia quy 3 nam 2003 - Ban Dien Luc" xfId="278" xr:uid="{00000000-0005-0000-0000-00001A010000}"/>
    <cellStyle name="_Qt-HT3PQ1(CauKho)_NC-VL2-2003" xfId="279" xr:uid="{00000000-0005-0000-0000-00001B010000}"/>
    <cellStyle name="_Qt-HT3PQ1(CauKho)_NC-VL2-2003_1" xfId="280" xr:uid="{00000000-0005-0000-0000-00001C010000}"/>
    <cellStyle name="_Qt-HT3PQ1(CauKho)_XL4Test5" xfId="281" xr:uid="{00000000-0005-0000-0000-00001D010000}"/>
    <cellStyle name="_TG-TH" xfId="282" xr:uid="{00000000-0005-0000-0000-00001E010000}"/>
    <cellStyle name="_TG-TH_1" xfId="283" xr:uid="{00000000-0005-0000-0000-00001F010000}"/>
    <cellStyle name="_TG-TH_1_BAO CAO KLCT PT2000" xfId="284" xr:uid="{00000000-0005-0000-0000-000020010000}"/>
    <cellStyle name="_TG-TH_1_BAO CAO PT2000" xfId="285" xr:uid="{00000000-0005-0000-0000-000021010000}"/>
    <cellStyle name="_TG-TH_1_BAO CAO PT2000_Book1" xfId="286" xr:uid="{00000000-0005-0000-0000-000022010000}"/>
    <cellStyle name="_TG-TH_1_Bao cao XDCB 2001 - T11 KH dieu chinh 20-11-THAI" xfId="287" xr:uid="{00000000-0005-0000-0000-000023010000}"/>
    <cellStyle name="_TG-TH_1_Book1" xfId="288" xr:uid="{00000000-0005-0000-0000-000024010000}"/>
    <cellStyle name="_TG-TH_1_Book1_1" xfId="289" xr:uid="{00000000-0005-0000-0000-000025010000}"/>
    <cellStyle name="_TG-TH_1_Book1_1_DanhMucDonGiaVTTB_Dien_TAM" xfId="290" xr:uid="{00000000-0005-0000-0000-000026010000}"/>
    <cellStyle name="_TG-TH_1_Book1_2" xfId="291" xr:uid="{00000000-0005-0000-0000-000027010000}"/>
    <cellStyle name="_TG-TH_1_Book1_3" xfId="292" xr:uid="{00000000-0005-0000-0000-000028010000}"/>
    <cellStyle name="_TG-TH_1_Book1_3_DT truong thinh phu" xfId="293" xr:uid="{00000000-0005-0000-0000-000029010000}"/>
    <cellStyle name="_TG-TH_1_Book1_3_XL4Test5" xfId="294" xr:uid="{00000000-0005-0000-0000-00002A010000}"/>
    <cellStyle name="_TG-TH_1_Book1_BC-QT-WB-dthao" xfId="295" xr:uid="{00000000-0005-0000-0000-00002B010000}"/>
    <cellStyle name="_TG-TH_1_Book1_DanhMucDonGiaVTTB_Dien_TAM" xfId="296" xr:uid="{00000000-0005-0000-0000-00002C010000}"/>
    <cellStyle name="_TG-TH_1_Dcdtoan-bcnckt " xfId="297" xr:uid="{00000000-0005-0000-0000-00002D010000}"/>
    <cellStyle name="_TG-TH_1_DN_MTP" xfId="298" xr:uid="{00000000-0005-0000-0000-00002E010000}"/>
    <cellStyle name="_TG-TH_1_Dongia2-2003" xfId="299" xr:uid="{00000000-0005-0000-0000-00002F010000}"/>
    <cellStyle name="_TG-TH_1_Dongia2-2003_DT truong thinh phu" xfId="300" xr:uid="{00000000-0005-0000-0000-000030010000}"/>
    <cellStyle name="_TG-TH_1_DT truong thinh phu" xfId="301" xr:uid="{00000000-0005-0000-0000-000031010000}"/>
    <cellStyle name="_TG-TH_1_DTCDT MR.2N110.HOCMON.TDTOAN.CCUNG" xfId="302" xr:uid="{00000000-0005-0000-0000-000032010000}"/>
    <cellStyle name="_TG-TH_1_Lora-tungchau" xfId="303" xr:uid="{00000000-0005-0000-0000-000033010000}"/>
    <cellStyle name="_TG-TH_1_moi" xfId="304" xr:uid="{00000000-0005-0000-0000-000034010000}"/>
    <cellStyle name="_TG-TH_1_PGIA-phieu tham tra Kho bac" xfId="305" xr:uid="{00000000-0005-0000-0000-000035010000}"/>
    <cellStyle name="_TG-TH_1_PT02-02" xfId="306" xr:uid="{00000000-0005-0000-0000-000036010000}"/>
    <cellStyle name="_TG-TH_1_PT02-02_Book1" xfId="307" xr:uid="{00000000-0005-0000-0000-000037010000}"/>
    <cellStyle name="_TG-TH_1_PT02-03_Book1" xfId="308" xr:uid="{00000000-0005-0000-0000-000038010000}"/>
    <cellStyle name="_TG-TH_1_QT 2006-vdh" xfId="628" xr:uid="{00000000-0005-0000-0000-000039010000}"/>
    <cellStyle name="_TG-TH_1_Qt-HT3PQ1(CauKho)" xfId="309" xr:uid="{00000000-0005-0000-0000-00003A010000}"/>
    <cellStyle name="_TG-TH_1_Qt-HT3PQ1(CauKho)_Book1" xfId="310" xr:uid="{00000000-0005-0000-0000-00003B010000}"/>
    <cellStyle name="_TG-TH_1_Qt-HT3PQ1(CauKho)_Don gia quy 3 nam 2003 - Ban Dien Luc" xfId="311" xr:uid="{00000000-0005-0000-0000-00003C010000}"/>
    <cellStyle name="_TG-TH_1_Qt-HT3PQ1(CauKho)_NC-VL2-2003" xfId="312" xr:uid="{00000000-0005-0000-0000-00003D010000}"/>
    <cellStyle name="_TG-TH_1_Qt-HT3PQ1(CauKho)_NC-VL2-2003_1" xfId="313" xr:uid="{00000000-0005-0000-0000-00003E010000}"/>
    <cellStyle name="_TG-TH_1_Qt-HT3PQ1(CauKho)_XL4Test5" xfId="314" xr:uid="{00000000-0005-0000-0000-00003F010000}"/>
    <cellStyle name="_TG-TH_1_Sheet2" xfId="315" xr:uid="{00000000-0005-0000-0000-000040010000}"/>
    <cellStyle name="_TG-TH_1_TMinhTC2010" xfId="316" xr:uid="{00000000-0005-0000-0000-000041010000}"/>
    <cellStyle name="_TG-TH_1_XL4Poppy" xfId="317" xr:uid="{00000000-0005-0000-0000-000042010000}"/>
    <cellStyle name="_TG-TH_1_XL4Test5" xfId="318" xr:uid="{00000000-0005-0000-0000-000043010000}"/>
    <cellStyle name="_TG-TH_2" xfId="319" xr:uid="{00000000-0005-0000-0000-000044010000}"/>
    <cellStyle name="_TG-TH_2_BAO CAO KLCT PT2000" xfId="320" xr:uid="{00000000-0005-0000-0000-000045010000}"/>
    <cellStyle name="_TG-TH_2_BAO CAO PT2000" xfId="321" xr:uid="{00000000-0005-0000-0000-000046010000}"/>
    <cellStyle name="_TG-TH_2_BAO CAO PT2000_Book1" xfId="322" xr:uid="{00000000-0005-0000-0000-000047010000}"/>
    <cellStyle name="_TG-TH_2_Bao cao XDCB 2001 - T11 KH dieu chinh 20-11-THAI" xfId="323" xr:uid="{00000000-0005-0000-0000-000048010000}"/>
    <cellStyle name="_TG-TH_2_Book1" xfId="324" xr:uid="{00000000-0005-0000-0000-000049010000}"/>
    <cellStyle name="_TG-TH_2_Book1_1" xfId="325" xr:uid="{00000000-0005-0000-0000-00004A010000}"/>
    <cellStyle name="_TG-TH_2_Book1_1_DanhMucDonGiaVTTB_Dien_TAM" xfId="326" xr:uid="{00000000-0005-0000-0000-00004B010000}"/>
    <cellStyle name="_TG-TH_2_Book1_2" xfId="327" xr:uid="{00000000-0005-0000-0000-00004C010000}"/>
    <cellStyle name="_TG-TH_2_Book1_3" xfId="328" xr:uid="{00000000-0005-0000-0000-00004D010000}"/>
    <cellStyle name="_TG-TH_2_Book1_3_DT truong thinh phu" xfId="329" xr:uid="{00000000-0005-0000-0000-00004E010000}"/>
    <cellStyle name="_TG-TH_2_Book1_3_XL4Test5" xfId="330" xr:uid="{00000000-0005-0000-0000-00004F010000}"/>
    <cellStyle name="_TG-TH_2_Book1_DanhMucDonGiaVTTB_Dien_TAM" xfId="331" xr:uid="{00000000-0005-0000-0000-000050010000}"/>
    <cellStyle name="_TG-TH_2_Dcdtoan-bcnckt " xfId="332" xr:uid="{00000000-0005-0000-0000-000051010000}"/>
    <cellStyle name="_TG-TH_2_DN_MTP" xfId="333" xr:uid="{00000000-0005-0000-0000-000052010000}"/>
    <cellStyle name="_TG-TH_2_Dongia2-2003" xfId="334" xr:uid="{00000000-0005-0000-0000-000053010000}"/>
    <cellStyle name="_TG-TH_2_Dongia2-2003_DT truong thinh phu" xfId="335" xr:uid="{00000000-0005-0000-0000-000054010000}"/>
    <cellStyle name="_TG-TH_2_DT truong thinh phu" xfId="336" xr:uid="{00000000-0005-0000-0000-000055010000}"/>
    <cellStyle name="_TG-TH_2_DTCDT MR.2N110.HOCMON.TDTOAN.CCUNG" xfId="337" xr:uid="{00000000-0005-0000-0000-000056010000}"/>
    <cellStyle name="_TG-TH_2_Lora-tungchau" xfId="338" xr:uid="{00000000-0005-0000-0000-000057010000}"/>
    <cellStyle name="_TG-TH_2_moi" xfId="339" xr:uid="{00000000-0005-0000-0000-000058010000}"/>
    <cellStyle name="_TG-TH_2_PGIA-phieu tham tra Kho bac" xfId="340" xr:uid="{00000000-0005-0000-0000-000059010000}"/>
    <cellStyle name="_TG-TH_2_PT02-02" xfId="341" xr:uid="{00000000-0005-0000-0000-00005A010000}"/>
    <cellStyle name="_TG-TH_2_PT02-02_Book1" xfId="342" xr:uid="{00000000-0005-0000-0000-00005B010000}"/>
    <cellStyle name="_TG-TH_2_PT02-03" xfId="343" xr:uid="{00000000-0005-0000-0000-00005C010000}"/>
    <cellStyle name="_TG-TH_2_PT02-03_Book1" xfId="344" xr:uid="{00000000-0005-0000-0000-00005D010000}"/>
    <cellStyle name="_TG-TH_2_QT 2006-vdh" xfId="629" xr:uid="{00000000-0005-0000-0000-00005E010000}"/>
    <cellStyle name="_TG-TH_2_Qt-HT3PQ1(CauKho)" xfId="345" xr:uid="{00000000-0005-0000-0000-00005F010000}"/>
    <cellStyle name="_TG-TH_2_Qt-HT3PQ1(CauKho)_Book1" xfId="346" xr:uid="{00000000-0005-0000-0000-000060010000}"/>
    <cellStyle name="_TG-TH_2_Qt-HT3PQ1(CauKho)_Don gia quy 3 nam 2003 - Ban Dien Luc" xfId="347" xr:uid="{00000000-0005-0000-0000-000061010000}"/>
    <cellStyle name="_TG-TH_2_Qt-HT3PQ1(CauKho)_NC-VL2-2003" xfId="348" xr:uid="{00000000-0005-0000-0000-000062010000}"/>
    <cellStyle name="_TG-TH_2_Qt-HT3PQ1(CauKho)_NC-VL2-2003_1" xfId="349" xr:uid="{00000000-0005-0000-0000-000063010000}"/>
    <cellStyle name="_TG-TH_2_Qt-HT3PQ1(CauKho)_XL4Test5" xfId="350" xr:uid="{00000000-0005-0000-0000-000064010000}"/>
    <cellStyle name="_TG-TH_2_Sheet2" xfId="351" xr:uid="{00000000-0005-0000-0000-000065010000}"/>
    <cellStyle name="_TG-TH_2_TMinhTC2010" xfId="352" xr:uid="{00000000-0005-0000-0000-000066010000}"/>
    <cellStyle name="_TG-TH_2_XL4Poppy" xfId="353" xr:uid="{00000000-0005-0000-0000-000067010000}"/>
    <cellStyle name="_TG-TH_2_XL4Test5" xfId="354" xr:uid="{00000000-0005-0000-0000-000068010000}"/>
    <cellStyle name="_TG-TH_3" xfId="355" xr:uid="{00000000-0005-0000-0000-000069010000}"/>
    <cellStyle name="_TG-TH_3_Lora-tungchau" xfId="356" xr:uid="{00000000-0005-0000-0000-00006A010000}"/>
    <cellStyle name="_TG-TH_3_Qt-HT3PQ1(CauKho)" xfId="357" xr:uid="{00000000-0005-0000-0000-00006B010000}"/>
    <cellStyle name="_TG-TH_3_Qt-HT3PQ1(CauKho)_Book1" xfId="358" xr:uid="{00000000-0005-0000-0000-00006C010000}"/>
    <cellStyle name="_TG-TH_3_Qt-HT3PQ1(CauKho)_Don gia quy 3 nam 2003 - Ban Dien Luc" xfId="359" xr:uid="{00000000-0005-0000-0000-00006D010000}"/>
    <cellStyle name="_TG-TH_3_Qt-HT3PQ1(CauKho)_NC-VL2-2003" xfId="360" xr:uid="{00000000-0005-0000-0000-00006E010000}"/>
    <cellStyle name="_TG-TH_3_Qt-HT3PQ1(CauKho)_NC-VL2-2003_1" xfId="361" xr:uid="{00000000-0005-0000-0000-00006F010000}"/>
    <cellStyle name="_TG-TH_3_Qt-HT3PQ1(CauKho)_XL4Test5" xfId="362" xr:uid="{00000000-0005-0000-0000-000070010000}"/>
    <cellStyle name="_TG-TH_4" xfId="363" xr:uid="{00000000-0005-0000-0000-000071010000}"/>
    <cellStyle name="_TH KHAI TOAN THU THIEM cac tuyen TT noi" xfId="364" xr:uid="{00000000-0005-0000-0000-000072010000}"/>
    <cellStyle name="•W€_STDFOR" xfId="365" xr:uid="{00000000-0005-0000-0000-000073010000}"/>
    <cellStyle name="000," xfId="366" xr:uid="{00000000-0005-0000-0000-000074010000}"/>
    <cellStyle name="000,000" xfId="367" xr:uid="{00000000-0005-0000-0000-000075010000}"/>
    <cellStyle name="1" xfId="368" xr:uid="{00000000-0005-0000-0000-000076010000}"/>
    <cellStyle name="¹éºÐÀ²_      " xfId="369" xr:uid="{00000000-0005-0000-0000-000077010000}"/>
    <cellStyle name="2" xfId="370" xr:uid="{00000000-0005-0000-0000-000078010000}"/>
    <cellStyle name="3" xfId="371" xr:uid="{00000000-0005-0000-0000-000079010000}"/>
    <cellStyle name="4" xfId="372" xr:uid="{00000000-0005-0000-0000-00007A010000}"/>
    <cellStyle name="ÅëÈ­ [0]_      " xfId="373" xr:uid="{00000000-0005-0000-0000-00007B010000}"/>
    <cellStyle name="AeE­ [0]_INQUIRY ¿?¾÷AßAø " xfId="374" xr:uid="{00000000-0005-0000-0000-00007C010000}"/>
    <cellStyle name="ÅëÈ­ [0]_L601CPT" xfId="375" xr:uid="{00000000-0005-0000-0000-00007D010000}"/>
    <cellStyle name="ÅëÈ­_      " xfId="376" xr:uid="{00000000-0005-0000-0000-00007E010000}"/>
    <cellStyle name="AeE­_INQUIRY ¿?¾÷AßAø " xfId="377" xr:uid="{00000000-0005-0000-0000-00007F010000}"/>
    <cellStyle name="ÅëÈ­_L601CPT" xfId="378" xr:uid="{00000000-0005-0000-0000-000080010000}"/>
    <cellStyle name="ÄÞ¸¶ [0]_      " xfId="379" xr:uid="{00000000-0005-0000-0000-000081010000}"/>
    <cellStyle name="AÞ¸¶ [0]_INQUIRY ¿?¾÷AßAø " xfId="380" xr:uid="{00000000-0005-0000-0000-000082010000}"/>
    <cellStyle name="ÄÞ¸¶ [0]_L601CPT" xfId="381" xr:uid="{00000000-0005-0000-0000-000083010000}"/>
    <cellStyle name="ÄÞ¸¶_      " xfId="382" xr:uid="{00000000-0005-0000-0000-000084010000}"/>
    <cellStyle name="AÞ¸¶_INQUIRY ¿?¾÷AßAø " xfId="383" xr:uid="{00000000-0005-0000-0000-000085010000}"/>
    <cellStyle name="ÄÞ¸¶_L601CPT" xfId="384" xr:uid="{00000000-0005-0000-0000-000086010000}"/>
    <cellStyle name="AutoFormat Options" xfId="385" xr:uid="{00000000-0005-0000-0000-000087010000}"/>
    <cellStyle name="Beløb0" xfId="630" xr:uid="{00000000-0005-0000-0000-000088010000}"/>
    <cellStyle name="C?AØ_¿?¾÷CoE² " xfId="386" xr:uid="{00000000-0005-0000-0000-000089010000}"/>
    <cellStyle name="Ç¥ÁØ_      " xfId="387" xr:uid="{00000000-0005-0000-0000-00008A010000}"/>
    <cellStyle name="C￥AØ_¿μ¾÷CoE² " xfId="388" xr:uid="{00000000-0005-0000-0000-00008B010000}"/>
    <cellStyle name="Ç¥ÁØ_±¸¹Ì´ëÃ¥" xfId="389" xr:uid="{00000000-0005-0000-0000-00008C010000}"/>
    <cellStyle name="Calc Currency (0)" xfId="390" xr:uid="{00000000-0005-0000-0000-00008D010000}"/>
    <cellStyle name="Calc Currency (2)" xfId="391" xr:uid="{00000000-0005-0000-0000-00008E010000}"/>
    <cellStyle name="Calc Percent (0)" xfId="392" xr:uid="{00000000-0005-0000-0000-00008F010000}"/>
    <cellStyle name="Calc Percent (1)" xfId="393" xr:uid="{00000000-0005-0000-0000-000090010000}"/>
    <cellStyle name="Calc Percent (2)" xfId="394" xr:uid="{00000000-0005-0000-0000-000091010000}"/>
    <cellStyle name="Calc Units (0)" xfId="395" xr:uid="{00000000-0005-0000-0000-000092010000}"/>
    <cellStyle name="Calc Units (1)" xfId="396" xr:uid="{00000000-0005-0000-0000-000093010000}"/>
    <cellStyle name="Calc Units (2)" xfId="397" xr:uid="{00000000-0005-0000-0000-000094010000}"/>
    <cellStyle name="category" xfId="398" xr:uid="{00000000-0005-0000-0000-000095010000}"/>
    <cellStyle name="Cerrency_Sheet2_XANGDAU" xfId="399" xr:uid="{00000000-0005-0000-0000-000096010000}"/>
    <cellStyle name="Comma" xfId="654" builtinId="3"/>
    <cellStyle name="Comma [00]" xfId="400" xr:uid="{00000000-0005-0000-0000-000098010000}"/>
    <cellStyle name="Comma [000,000]" xfId="401" xr:uid="{00000000-0005-0000-0000-000099010000}"/>
    <cellStyle name="Comma 000,000" xfId="402" xr:uid="{00000000-0005-0000-0000-00009A010000}"/>
    <cellStyle name="Comma 10" xfId="631" xr:uid="{00000000-0005-0000-0000-00009B010000}"/>
    <cellStyle name="Comma 11" xfId="632" xr:uid="{00000000-0005-0000-0000-00009C010000}"/>
    <cellStyle name="Comma 2" xfId="403" xr:uid="{00000000-0005-0000-0000-00009D010000}"/>
    <cellStyle name="Comma 2 2" xfId="404" xr:uid="{00000000-0005-0000-0000-00009E010000}"/>
    <cellStyle name="Comma 2_Thang01" xfId="405" xr:uid="{00000000-0005-0000-0000-00009F010000}"/>
    <cellStyle name="Comma 3" xfId="406" xr:uid="{00000000-0005-0000-0000-0000A0010000}"/>
    <cellStyle name="Comma 4" xfId="407" xr:uid="{00000000-0005-0000-0000-0000A1010000}"/>
    <cellStyle name="Comma 5" xfId="408" xr:uid="{00000000-0005-0000-0000-0000A2010000}"/>
    <cellStyle name="Comma 6" xfId="409" xr:uid="{00000000-0005-0000-0000-0000A3010000}"/>
    <cellStyle name="Comma 7" xfId="633" xr:uid="{00000000-0005-0000-0000-0000A4010000}"/>
    <cellStyle name="Comma 8" xfId="634" xr:uid="{00000000-0005-0000-0000-0000A5010000}"/>
    <cellStyle name="Comma 9" xfId="635" xr:uid="{00000000-0005-0000-0000-0000A6010000}"/>
    <cellStyle name="Comma0" xfId="410" xr:uid="{00000000-0005-0000-0000-0000A7010000}"/>
    <cellStyle name="Currency [00]" xfId="411" xr:uid="{00000000-0005-0000-0000-0000A8010000}"/>
    <cellStyle name="Currency 2" xfId="412" xr:uid="{00000000-0005-0000-0000-0000A9010000}"/>
    <cellStyle name="Currency0" xfId="413" xr:uid="{00000000-0005-0000-0000-0000AA010000}"/>
    <cellStyle name="Date" xfId="414" xr:uid="{00000000-0005-0000-0000-0000AB010000}"/>
    <cellStyle name="Date Short" xfId="415" xr:uid="{00000000-0005-0000-0000-0000AC010000}"/>
    <cellStyle name="Dato" xfId="636" xr:uid="{00000000-0005-0000-0000-0000AD010000}"/>
    <cellStyle name="Dezimal [0]_UXO VII" xfId="416" xr:uid="{00000000-0005-0000-0000-0000AE010000}"/>
    <cellStyle name="Dezimal_UXO VII" xfId="417" xr:uid="{00000000-0005-0000-0000-0000AF010000}"/>
    <cellStyle name="Enter Currency (0)" xfId="418" xr:uid="{00000000-0005-0000-0000-0000B0010000}"/>
    <cellStyle name="Enter Currency (2)" xfId="419" xr:uid="{00000000-0005-0000-0000-0000B1010000}"/>
    <cellStyle name="Enter Units (0)" xfId="420" xr:uid="{00000000-0005-0000-0000-0000B2010000}"/>
    <cellStyle name="Enter Units (1)" xfId="421" xr:uid="{00000000-0005-0000-0000-0000B3010000}"/>
    <cellStyle name="Enter Units (2)" xfId="422" xr:uid="{00000000-0005-0000-0000-0000B4010000}"/>
    <cellStyle name="Euro" xfId="423" xr:uid="{00000000-0005-0000-0000-0000B5010000}"/>
    <cellStyle name="Excel Built-in Normal" xfId="424" xr:uid="{00000000-0005-0000-0000-0000B6010000}"/>
    <cellStyle name="Fast" xfId="637" xr:uid="{00000000-0005-0000-0000-0000B7010000}"/>
    <cellStyle name="Fixed" xfId="425" xr:uid="{00000000-0005-0000-0000-0000B8010000}"/>
    <cellStyle name="Grey" xfId="426" xr:uid="{00000000-0005-0000-0000-0000B9010000}"/>
    <cellStyle name="ha" xfId="427" xr:uid="{00000000-0005-0000-0000-0000BA010000}"/>
    <cellStyle name="HEADER" xfId="428" xr:uid="{00000000-0005-0000-0000-0000BB010000}"/>
    <cellStyle name="Header1" xfId="429" xr:uid="{00000000-0005-0000-0000-0000BC010000}"/>
    <cellStyle name="Header2" xfId="430" xr:uid="{00000000-0005-0000-0000-0000BD010000}"/>
    <cellStyle name="Heading1" xfId="431" xr:uid="{00000000-0005-0000-0000-0000BE010000}"/>
    <cellStyle name="Heading2" xfId="432" xr:uid="{00000000-0005-0000-0000-0000BF010000}"/>
    <cellStyle name="headoption" xfId="433" xr:uid="{00000000-0005-0000-0000-0000C0010000}"/>
    <cellStyle name="Hoa-Scholl" xfId="434" xr:uid="{00000000-0005-0000-0000-0000C1010000}"/>
    <cellStyle name="Hyperlink" xfId="3" builtinId="8"/>
    <cellStyle name="Hyperlink 2" xfId="435" xr:uid="{00000000-0005-0000-0000-0000C3010000}"/>
    <cellStyle name="i·0" xfId="436" xr:uid="{00000000-0005-0000-0000-0000C4010000}"/>
    <cellStyle name="Input [yellow]" xfId="438" xr:uid="{00000000-0005-0000-0000-0000C6010000}"/>
    <cellStyle name="Îáû÷íûé_ÏÄÍÃ" xfId="437" xr:uid="{00000000-0005-0000-0000-0000C5010000}"/>
    <cellStyle name="Line" xfId="439" xr:uid="{00000000-0005-0000-0000-0000C7010000}"/>
    <cellStyle name="Link Currency (0)" xfId="440" xr:uid="{00000000-0005-0000-0000-0000C8010000}"/>
    <cellStyle name="Link Currency (2)" xfId="441" xr:uid="{00000000-0005-0000-0000-0000C9010000}"/>
    <cellStyle name="Link Units (0)" xfId="442" xr:uid="{00000000-0005-0000-0000-0000CA010000}"/>
    <cellStyle name="Link Units (1)" xfId="443" xr:uid="{00000000-0005-0000-0000-0000CB010000}"/>
    <cellStyle name="Link Units (2)" xfId="444" xr:uid="{00000000-0005-0000-0000-0000CC010000}"/>
    <cellStyle name="Millares [0]_Well Timing" xfId="445" xr:uid="{00000000-0005-0000-0000-0000CD010000}"/>
    <cellStyle name="Millares_Well Timing" xfId="446" xr:uid="{00000000-0005-0000-0000-0000CE010000}"/>
    <cellStyle name="Model" xfId="447" xr:uid="{00000000-0005-0000-0000-0000CF010000}"/>
    <cellStyle name="Moneda [0]_Well Timing" xfId="448" xr:uid="{00000000-0005-0000-0000-0000D0010000}"/>
    <cellStyle name="Moneda_Well Timing" xfId="449" xr:uid="{00000000-0005-0000-0000-0000D1010000}"/>
    <cellStyle name="n" xfId="450" xr:uid="{00000000-0005-0000-0000-0000D2010000}"/>
    <cellStyle name="Normal" xfId="0" builtinId="0"/>
    <cellStyle name="Normal - Style1" xfId="451" xr:uid="{00000000-0005-0000-0000-0000D4010000}"/>
    <cellStyle name="Normal - 유형1" xfId="452" xr:uid="{00000000-0005-0000-0000-0000D5010000}"/>
    <cellStyle name="Normal 10" xfId="638" xr:uid="{00000000-0005-0000-0000-0000D6010000}"/>
    <cellStyle name="Normal 11" xfId="639" xr:uid="{00000000-0005-0000-0000-0000D7010000}"/>
    <cellStyle name="Normal 12" xfId="640" xr:uid="{00000000-0005-0000-0000-0000D8010000}"/>
    <cellStyle name="Normal 13" xfId="641" xr:uid="{00000000-0005-0000-0000-0000D9010000}"/>
    <cellStyle name="Normal 14" xfId="642" xr:uid="{00000000-0005-0000-0000-0000DA010000}"/>
    <cellStyle name="Normal 15" xfId="643" xr:uid="{00000000-0005-0000-0000-0000DB010000}"/>
    <cellStyle name="Normal 16" xfId="644" xr:uid="{00000000-0005-0000-0000-0000DC010000}"/>
    <cellStyle name="Normal 17" xfId="645" xr:uid="{00000000-0005-0000-0000-0000DD010000}"/>
    <cellStyle name="Normal 2" xfId="453" xr:uid="{00000000-0005-0000-0000-0000DE010000}"/>
    <cellStyle name="Normal 2 2" xfId="617" xr:uid="{00000000-0005-0000-0000-0000DF010000}"/>
    <cellStyle name="Normal 20" xfId="655" xr:uid="{00000000-0005-0000-0000-0000E0010000}"/>
    <cellStyle name="Normal 3" xfId="454" xr:uid="{00000000-0005-0000-0000-0000E1010000}"/>
    <cellStyle name="Normal 4" xfId="455" xr:uid="{00000000-0005-0000-0000-0000E2010000}"/>
    <cellStyle name="Normal 5" xfId="646" xr:uid="{00000000-0005-0000-0000-0000E3010000}"/>
    <cellStyle name="Normal 6" xfId="647" xr:uid="{00000000-0005-0000-0000-0000E4010000}"/>
    <cellStyle name="Normal 6 2" xfId="648" xr:uid="{00000000-0005-0000-0000-0000E5010000}"/>
    <cellStyle name="Normal 7" xfId="649" xr:uid="{00000000-0005-0000-0000-0000E6010000}"/>
    <cellStyle name="Normal 8" xfId="650" xr:uid="{00000000-0005-0000-0000-0000E7010000}"/>
    <cellStyle name="Normal 9" xfId="618" xr:uid="{00000000-0005-0000-0000-0000E8010000}"/>
    <cellStyle name="Normal_242 - NGUYEN NGHI" xfId="616" xr:uid="{00000000-0005-0000-0000-0000E9010000}"/>
    <cellStyle name="Normal_CAL-A4" xfId="1" xr:uid="{00000000-0005-0000-0000-0000EA010000}"/>
    <cellStyle name="Normal_Calendar_4_any_year" xfId="2" xr:uid="{00000000-0005-0000-0000-0000EB010000}"/>
    <cellStyle name="Normal_Luong &amp; CC T02-2012" xfId="619" xr:uid="{00000000-0005-0000-0000-0000EC010000}"/>
    <cellStyle name="Normal_So sach T01-2012 goc" xfId="456" xr:uid="{00000000-0005-0000-0000-0000ED010000}"/>
    <cellStyle name="oft Excel]_x000d__x000a_Comment=open=/f ‚ðw’è‚·‚é‚ÆAƒ†[ƒU[’è‹`ŠÖ”‚ðŠÖ”“\‚è•t‚¯‚Ìˆê——‚É“o˜^‚·‚é‚±‚Æ‚ª‚Å‚«‚Ü‚·B_x000d__x000a_Maximized" xfId="457" xr:uid="{00000000-0005-0000-0000-0000EE010000}"/>
    <cellStyle name="omma [0]_Mktg Prog" xfId="458" xr:uid="{00000000-0005-0000-0000-0000EF010000}"/>
    <cellStyle name="ormal_Sheet1_1" xfId="459" xr:uid="{00000000-0005-0000-0000-0000F0010000}"/>
    <cellStyle name="Overskrift 1" xfId="651" xr:uid="{00000000-0005-0000-0000-0000F1010000}"/>
    <cellStyle name="Overskrift 2" xfId="652" xr:uid="{00000000-0005-0000-0000-0000F2010000}"/>
    <cellStyle name="Percent [0]" xfId="460" xr:uid="{00000000-0005-0000-0000-0000F3010000}"/>
    <cellStyle name="Percent [00]" xfId="461" xr:uid="{00000000-0005-0000-0000-0000F4010000}"/>
    <cellStyle name="Percent [2]" xfId="462" xr:uid="{00000000-0005-0000-0000-0000F5010000}"/>
    <cellStyle name="PrePop Currency (0)" xfId="463" xr:uid="{00000000-0005-0000-0000-0000F6010000}"/>
    <cellStyle name="PrePop Currency (2)" xfId="464" xr:uid="{00000000-0005-0000-0000-0000F7010000}"/>
    <cellStyle name="PrePop Units (0)" xfId="465" xr:uid="{00000000-0005-0000-0000-0000F8010000}"/>
    <cellStyle name="PrePop Units (1)" xfId="466" xr:uid="{00000000-0005-0000-0000-0000F9010000}"/>
    <cellStyle name="PrePop Units (2)" xfId="467" xr:uid="{00000000-0005-0000-0000-0000FA010000}"/>
    <cellStyle name="pricing" xfId="468" xr:uid="{00000000-0005-0000-0000-0000FB010000}"/>
    <cellStyle name="PSChar" xfId="469" xr:uid="{00000000-0005-0000-0000-0000FC010000}"/>
    <cellStyle name="PSHeading" xfId="470" xr:uid="{00000000-0005-0000-0000-0000FD010000}"/>
    <cellStyle name="Punktum0" xfId="653" xr:uid="{00000000-0005-0000-0000-0000FE010000}"/>
    <cellStyle name="S—_x0008_" xfId="471" xr:uid="{00000000-0005-0000-0000-0000FF010000}"/>
    <cellStyle name="Style 1" xfId="472" xr:uid="{00000000-0005-0000-0000-000000020000}"/>
    <cellStyle name="Style 10" xfId="473" xr:uid="{00000000-0005-0000-0000-000001020000}"/>
    <cellStyle name="Style 11" xfId="474" xr:uid="{00000000-0005-0000-0000-000002020000}"/>
    <cellStyle name="Style 12" xfId="475" xr:uid="{00000000-0005-0000-0000-000003020000}"/>
    <cellStyle name="Style 13" xfId="476" xr:uid="{00000000-0005-0000-0000-000004020000}"/>
    <cellStyle name="Style 14" xfId="477" xr:uid="{00000000-0005-0000-0000-000005020000}"/>
    <cellStyle name="Style 15" xfId="478" xr:uid="{00000000-0005-0000-0000-000006020000}"/>
    <cellStyle name="Style 16" xfId="479" xr:uid="{00000000-0005-0000-0000-000007020000}"/>
    <cellStyle name="Style 17" xfId="480" xr:uid="{00000000-0005-0000-0000-000008020000}"/>
    <cellStyle name="Style 18" xfId="481" xr:uid="{00000000-0005-0000-0000-000009020000}"/>
    <cellStyle name="Style 19" xfId="482" xr:uid="{00000000-0005-0000-0000-00000A020000}"/>
    <cellStyle name="Style 2" xfId="483" xr:uid="{00000000-0005-0000-0000-00000B020000}"/>
    <cellStyle name="Style 20" xfId="484" xr:uid="{00000000-0005-0000-0000-00000C020000}"/>
    <cellStyle name="Style 21" xfId="485" xr:uid="{00000000-0005-0000-0000-00000D020000}"/>
    <cellStyle name="Style 22" xfId="486" xr:uid="{00000000-0005-0000-0000-00000E020000}"/>
    <cellStyle name="Style 23" xfId="487" xr:uid="{00000000-0005-0000-0000-00000F020000}"/>
    <cellStyle name="Style 24" xfId="488" xr:uid="{00000000-0005-0000-0000-000010020000}"/>
    <cellStyle name="Style 25" xfId="489" xr:uid="{00000000-0005-0000-0000-000011020000}"/>
    <cellStyle name="Style 26" xfId="490" xr:uid="{00000000-0005-0000-0000-000012020000}"/>
    <cellStyle name="Style 27" xfId="491" xr:uid="{00000000-0005-0000-0000-000013020000}"/>
    <cellStyle name="Style 28" xfId="492" xr:uid="{00000000-0005-0000-0000-000014020000}"/>
    <cellStyle name="Style 29" xfId="493" xr:uid="{00000000-0005-0000-0000-000015020000}"/>
    <cellStyle name="Style 3" xfId="494" xr:uid="{00000000-0005-0000-0000-000016020000}"/>
    <cellStyle name="Style 30" xfId="495" xr:uid="{00000000-0005-0000-0000-000017020000}"/>
    <cellStyle name="Style 31" xfId="496" xr:uid="{00000000-0005-0000-0000-000018020000}"/>
    <cellStyle name="Style 32" xfId="497" xr:uid="{00000000-0005-0000-0000-000019020000}"/>
    <cellStyle name="Style 33" xfId="498" xr:uid="{00000000-0005-0000-0000-00001A020000}"/>
    <cellStyle name="Style 34" xfId="499" xr:uid="{00000000-0005-0000-0000-00001B020000}"/>
    <cellStyle name="Style 35" xfId="500" xr:uid="{00000000-0005-0000-0000-00001C020000}"/>
    <cellStyle name="Style 36" xfId="501" xr:uid="{00000000-0005-0000-0000-00001D020000}"/>
    <cellStyle name="Style 37" xfId="502" xr:uid="{00000000-0005-0000-0000-00001E020000}"/>
    <cellStyle name="Style 38" xfId="503" xr:uid="{00000000-0005-0000-0000-00001F020000}"/>
    <cellStyle name="Style 39" xfId="504" xr:uid="{00000000-0005-0000-0000-000020020000}"/>
    <cellStyle name="Style 4" xfId="505" xr:uid="{00000000-0005-0000-0000-000021020000}"/>
    <cellStyle name="Style 40" xfId="506" xr:uid="{00000000-0005-0000-0000-000022020000}"/>
    <cellStyle name="Style 41" xfId="507" xr:uid="{00000000-0005-0000-0000-000023020000}"/>
    <cellStyle name="Style 42" xfId="508" xr:uid="{00000000-0005-0000-0000-000024020000}"/>
    <cellStyle name="Style 43" xfId="509" xr:uid="{00000000-0005-0000-0000-000025020000}"/>
    <cellStyle name="Style 44" xfId="510" xr:uid="{00000000-0005-0000-0000-000026020000}"/>
    <cellStyle name="Style 45" xfId="511" xr:uid="{00000000-0005-0000-0000-000027020000}"/>
    <cellStyle name="Style 46" xfId="512" xr:uid="{00000000-0005-0000-0000-000028020000}"/>
    <cellStyle name="Style 47" xfId="513" xr:uid="{00000000-0005-0000-0000-000029020000}"/>
    <cellStyle name="Style 48" xfId="514" xr:uid="{00000000-0005-0000-0000-00002A020000}"/>
    <cellStyle name="Style 49" xfId="515" xr:uid="{00000000-0005-0000-0000-00002B020000}"/>
    <cellStyle name="Style 5" xfId="516" xr:uid="{00000000-0005-0000-0000-00002C020000}"/>
    <cellStyle name="Style 50" xfId="517" xr:uid="{00000000-0005-0000-0000-00002D020000}"/>
    <cellStyle name="Style 51" xfId="518" xr:uid="{00000000-0005-0000-0000-00002E020000}"/>
    <cellStyle name="Style 52" xfId="519" xr:uid="{00000000-0005-0000-0000-00002F020000}"/>
    <cellStyle name="Style 53" xfId="520" xr:uid="{00000000-0005-0000-0000-000030020000}"/>
    <cellStyle name="Style 54" xfId="521" xr:uid="{00000000-0005-0000-0000-000031020000}"/>
    <cellStyle name="Style 55" xfId="522" xr:uid="{00000000-0005-0000-0000-000032020000}"/>
    <cellStyle name="Style 56" xfId="523" xr:uid="{00000000-0005-0000-0000-000033020000}"/>
    <cellStyle name="Style 57" xfId="524" xr:uid="{00000000-0005-0000-0000-000034020000}"/>
    <cellStyle name="Style 58" xfId="525" xr:uid="{00000000-0005-0000-0000-000035020000}"/>
    <cellStyle name="Style 59" xfId="526" xr:uid="{00000000-0005-0000-0000-000036020000}"/>
    <cellStyle name="Style 6" xfId="527" xr:uid="{00000000-0005-0000-0000-000037020000}"/>
    <cellStyle name="Style 60" xfId="528" xr:uid="{00000000-0005-0000-0000-000038020000}"/>
    <cellStyle name="Style 61" xfId="529" xr:uid="{00000000-0005-0000-0000-000039020000}"/>
    <cellStyle name="Style 62" xfId="530" xr:uid="{00000000-0005-0000-0000-00003A020000}"/>
    <cellStyle name="Style 63" xfId="531" xr:uid="{00000000-0005-0000-0000-00003B020000}"/>
    <cellStyle name="Style 64" xfId="532" xr:uid="{00000000-0005-0000-0000-00003C020000}"/>
    <cellStyle name="Style 65" xfId="533" xr:uid="{00000000-0005-0000-0000-00003D020000}"/>
    <cellStyle name="Style 66" xfId="534" xr:uid="{00000000-0005-0000-0000-00003E020000}"/>
    <cellStyle name="Style 67" xfId="535" xr:uid="{00000000-0005-0000-0000-00003F020000}"/>
    <cellStyle name="Style 68" xfId="536" xr:uid="{00000000-0005-0000-0000-000040020000}"/>
    <cellStyle name="Style 69" xfId="537" xr:uid="{00000000-0005-0000-0000-000041020000}"/>
    <cellStyle name="Style 7" xfId="538" xr:uid="{00000000-0005-0000-0000-000042020000}"/>
    <cellStyle name="Style 70" xfId="539" xr:uid="{00000000-0005-0000-0000-000043020000}"/>
    <cellStyle name="Style 71" xfId="540" xr:uid="{00000000-0005-0000-0000-000044020000}"/>
    <cellStyle name="Style 72" xfId="541" xr:uid="{00000000-0005-0000-0000-000045020000}"/>
    <cellStyle name="Style 73" xfId="542" xr:uid="{00000000-0005-0000-0000-000046020000}"/>
    <cellStyle name="Style 74" xfId="543" xr:uid="{00000000-0005-0000-0000-000047020000}"/>
    <cellStyle name="Style 75" xfId="544" xr:uid="{00000000-0005-0000-0000-000048020000}"/>
    <cellStyle name="Style 76" xfId="545" xr:uid="{00000000-0005-0000-0000-000049020000}"/>
    <cellStyle name="Style 77" xfId="546" xr:uid="{00000000-0005-0000-0000-00004A020000}"/>
    <cellStyle name="Style 78" xfId="547" xr:uid="{00000000-0005-0000-0000-00004B020000}"/>
    <cellStyle name="Style 79" xfId="548" xr:uid="{00000000-0005-0000-0000-00004C020000}"/>
    <cellStyle name="Style 8" xfId="549" xr:uid="{00000000-0005-0000-0000-00004D020000}"/>
    <cellStyle name="Style 80" xfId="550" xr:uid="{00000000-0005-0000-0000-00004E020000}"/>
    <cellStyle name="Style 81" xfId="551" xr:uid="{00000000-0005-0000-0000-00004F020000}"/>
    <cellStyle name="Style 82" xfId="552" xr:uid="{00000000-0005-0000-0000-000050020000}"/>
    <cellStyle name="Style 83" xfId="553" xr:uid="{00000000-0005-0000-0000-000051020000}"/>
    <cellStyle name="Style 84" xfId="554" xr:uid="{00000000-0005-0000-0000-000052020000}"/>
    <cellStyle name="Style 85" xfId="555" xr:uid="{00000000-0005-0000-0000-000053020000}"/>
    <cellStyle name="Style 86" xfId="556" xr:uid="{00000000-0005-0000-0000-000054020000}"/>
    <cellStyle name="Style 87" xfId="557" xr:uid="{00000000-0005-0000-0000-000055020000}"/>
    <cellStyle name="Style 88" xfId="558" xr:uid="{00000000-0005-0000-0000-000056020000}"/>
    <cellStyle name="Style 89" xfId="559" xr:uid="{00000000-0005-0000-0000-000057020000}"/>
    <cellStyle name="Style 9" xfId="560" xr:uid="{00000000-0005-0000-0000-000058020000}"/>
    <cellStyle name="Style 90" xfId="561" xr:uid="{00000000-0005-0000-0000-000059020000}"/>
    <cellStyle name="Style 91" xfId="562" xr:uid="{00000000-0005-0000-0000-00005A020000}"/>
    <cellStyle name="subhead" xfId="563" xr:uid="{00000000-0005-0000-0000-00005B020000}"/>
    <cellStyle name="T" xfId="564" xr:uid="{00000000-0005-0000-0000-00005C020000}"/>
    <cellStyle name="Text Indent A" xfId="565" xr:uid="{00000000-0005-0000-0000-00005D020000}"/>
    <cellStyle name="Text Indent B" xfId="566" xr:uid="{00000000-0005-0000-0000-00005E020000}"/>
    <cellStyle name="Text Indent C" xfId="567" xr:uid="{00000000-0005-0000-0000-00005F020000}"/>
    <cellStyle name="th" xfId="568" xr:uid="{00000000-0005-0000-0000-000060020000}"/>
    <cellStyle name="þ_x001d_ð¤_x000c_¯þ_x0014__x000d_¨þU_x0001_À_x0004_ _x0015__x000f__x0001__x0001_" xfId="569" xr:uid="{00000000-0005-0000-0000-000061020000}"/>
    <cellStyle name="þ_x001d_ðK_x000c_Fý_x001b__x000d_9ýU_x0001_Ð_x0008_¦)_x0007__x0001__x0001_" xfId="570" xr:uid="{00000000-0005-0000-0000-000062020000}"/>
    <cellStyle name="viet" xfId="571" xr:uid="{00000000-0005-0000-0000-000063020000}"/>
    <cellStyle name="viet2" xfId="572" xr:uid="{00000000-0005-0000-0000-000064020000}"/>
    <cellStyle name="VN new romanNormal" xfId="573" xr:uid="{00000000-0005-0000-0000-000065020000}"/>
    <cellStyle name="VN time new roman" xfId="574" xr:uid="{00000000-0005-0000-0000-000066020000}"/>
    <cellStyle name="vnbo" xfId="575" xr:uid="{00000000-0005-0000-0000-000067020000}"/>
    <cellStyle name="vntxt1" xfId="580" xr:uid="{00000000-0005-0000-0000-00006C020000}"/>
    <cellStyle name="vntxt2" xfId="581" xr:uid="{00000000-0005-0000-0000-00006D020000}"/>
    <cellStyle name="vnhead1" xfId="576" xr:uid="{00000000-0005-0000-0000-000068020000}"/>
    <cellStyle name="vnhead2" xfId="577" xr:uid="{00000000-0005-0000-0000-000069020000}"/>
    <cellStyle name="vnhead3" xfId="578" xr:uid="{00000000-0005-0000-0000-00006A020000}"/>
    <cellStyle name="vnhead4" xfId="579" xr:uid="{00000000-0005-0000-0000-00006B020000}"/>
    <cellStyle name="Währung [0]_UXO VII" xfId="582" xr:uid="{00000000-0005-0000-0000-00006E020000}"/>
    <cellStyle name="Währung_UXO VII" xfId="583" xr:uid="{00000000-0005-0000-0000-00006F020000}"/>
    <cellStyle name="xuan" xfId="584" xr:uid="{00000000-0005-0000-0000-000070020000}"/>
    <cellStyle name="Обычный_Elec-12 Fin" xfId="585" xr:uid="{00000000-0005-0000-0000-000071020000}"/>
    <cellStyle name=" [0.00]_ Att. 1- Cover" xfId="613" xr:uid="{00000000-0005-0000-0000-000072020000}"/>
    <cellStyle name="_ Att. 1- Cover" xfId="614" xr:uid="{00000000-0005-0000-0000-000073020000}"/>
    <cellStyle name="?_ Att. 1- Cover" xfId="615" xr:uid="{00000000-0005-0000-0000-000074020000}"/>
    <cellStyle name="똿뗦먛귟 [0.00]_PRODUCT DETAIL Q1" xfId="586" xr:uid="{00000000-0005-0000-0000-000075020000}"/>
    <cellStyle name="똿뗦먛귟_PRODUCT DETAIL Q1" xfId="587" xr:uid="{00000000-0005-0000-0000-000076020000}"/>
    <cellStyle name="믅됞 [0.00]_PRODUCT DETAIL Q1" xfId="588" xr:uid="{00000000-0005-0000-0000-000077020000}"/>
    <cellStyle name="믅됞_PRODUCT DETAIL Q1" xfId="589" xr:uid="{00000000-0005-0000-0000-000078020000}"/>
    <cellStyle name="백분율_95" xfId="590" xr:uid="{00000000-0005-0000-0000-000079020000}"/>
    <cellStyle name="뷭?_BOOKSHIP" xfId="591" xr:uid="{00000000-0005-0000-0000-00007A020000}"/>
    <cellStyle name="콤마 [ - 유형1" xfId="595" xr:uid="{00000000-0005-0000-0000-00007B020000}"/>
    <cellStyle name="콤마 [ - 유형2" xfId="596" xr:uid="{00000000-0005-0000-0000-00007C020000}"/>
    <cellStyle name="콤마 [ - 유형3" xfId="597" xr:uid="{00000000-0005-0000-0000-00007D020000}"/>
    <cellStyle name="콤마 [ - 유형4" xfId="598" xr:uid="{00000000-0005-0000-0000-00007E020000}"/>
    <cellStyle name="콤마 [ - 유형5" xfId="599" xr:uid="{00000000-0005-0000-0000-00007F020000}"/>
    <cellStyle name="콤마 [ - 유형6" xfId="600" xr:uid="{00000000-0005-0000-0000-000080020000}"/>
    <cellStyle name="콤마 [ - 유형7" xfId="601" xr:uid="{00000000-0005-0000-0000-000081020000}"/>
    <cellStyle name="콤마 [ - 유형8" xfId="602" xr:uid="{00000000-0005-0000-0000-000082020000}"/>
    <cellStyle name="콤마 [0]_0004 MECH COST  " xfId="603" xr:uid="{00000000-0005-0000-0000-000083020000}"/>
    <cellStyle name="콤마_0004 MECH COST  " xfId="604" xr:uid="{00000000-0005-0000-0000-000084020000}"/>
    <cellStyle name="통화 [0]_1202" xfId="605" xr:uid="{00000000-0005-0000-0000-000085020000}"/>
    <cellStyle name="통화_1202" xfId="606" xr:uid="{00000000-0005-0000-0000-000086020000}"/>
    <cellStyle name="표준_(정보부문)월별인원계획" xfId="607" xr:uid="{00000000-0005-0000-0000-000087020000}"/>
    <cellStyle name="一般_00Q3902REV.1" xfId="592" xr:uid="{00000000-0005-0000-0000-000088020000}"/>
    <cellStyle name="千分位[0]_00Q3902REV.1" xfId="593" xr:uid="{00000000-0005-0000-0000-000089020000}"/>
    <cellStyle name="千分位_00Q3902REV.1" xfId="594" xr:uid="{00000000-0005-0000-0000-00008A020000}"/>
    <cellStyle name="桁区切り_工費" xfId="608" xr:uid="{00000000-0005-0000-0000-00008B020000}"/>
    <cellStyle name="標準_工費" xfId="609" xr:uid="{00000000-0005-0000-0000-00008C020000}"/>
    <cellStyle name="貨幣 [0]_00Q3902REV.1" xfId="610" xr:uid="{00000000-0005-0000-0000-00008D020000}"/>
    <cellStyle name="貨幣[0]_BRE" xfId="611" xr:uid="{00000000-0005-0000-0000-00008E020000}"/>
    <cellStyle name="貨幣_00Q3902REV.1" xfId="612" xr:uid="{00000000-0005-0000-0000-00008F020000}"/>
  </cellStyles>
  <dxfs count="3">
    <dxf>
      <font>
        <condense val="0"/>
        <extend val="0"/>
        <color indexed="13"/>
      </font>
      <fill>
        <patternFill patternType="lightUp">
          <bgColor indexed="33"/>
        </patternFill>
      </fill>
    </dxf>
    <dxf>
      <font>
        <b/>
        <i val="0"/>
        <condense val="0"/>
        <extend val="0"/>
        <u val="none"/>
        <color indexed="13"/>
      </font>
      <fill>
        <patternFill patternType="lightUp">
          <bgColor indexed="33"/>
        </patternFill>
      </fill>
    </dxf>
    <dxf>
      <font>
        <b/>
        <i val="0"/>
        <condense val="0"/>
        <extend val="0"/>
        <u val="none"/>
        <color indexed="14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</xdr:colOff>
      <xdr:row>7</xdr:row>
      <xdr:rowOff>142875</xdr:rowOff>
    </xdr:from>
    <xdr:to>
      <xdr:col>13</xdr:col>
      <xdr:colOff>0</xdr:colOff>
      <xdr:row>7</xdr:row>
      <xdr:rowOff>142875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 flipH="1">
          <a:off x="4295775" y="304800"/>
          <a:ext cx="800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 editAs="oneCell">
    <xdr:from>
      <xdr:col>20</xdr:col>
      <xdr:colOff>123825</xdr:colOff>
      <xdr:row>57</xdr:row>
      <xdr:rowOff>85725</xdr:rowOff>
    </xdr:from>
    <xdr:to>
      <xdr:col>23</xdr:col>
      <xdr:colOff>285750</xdr:colOff>
      <xdr:row>61</xdr:row>
      <xdr:rowOff>152400</xdr:rowOff>
    </xdr:to>
    <xdr:pic>
      <xdr:nvPicPr>
        <xdr:cNvPr id="3" name="Picture 2" descr="baby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96225" y="10963275"/>
          <a:ext cx="144780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285750</xdr:colOff>
      <xdr:row>29</xdr:row>
      <xdr:rowOff>28575</xdr:rowOff>
    </xdr:from>
    <xdr:to>
      <xdr:col>23</xdr:col>
      <xdr:colOff>400050</xdr:colOff>
      <xdr:row>33</xdr:row>
      <xdr:rowOff>171450</xdr:rowOff>
    </xdr:to>
    <xdr:pic>
      <xdr:nvPicPr>
        <xdr:cNvPr id="4" name="Picture 3" descr="baby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058150" y="4505325"/>
          <a:ext cx="140017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47625</xdr:colOff>
      <xdr:row>28</xdr:row>
      <xdr:rowOff>200025</xdr:rowOff>
    </xdr:from>
    <xdr:to>
      <xdr:col>13</xdr:col>
      <xdr:colOff>371475</xdr:colOff>
      <xdr:row>33</xdr:row>
      <xdr:rowOff>133350</xdr:rowOff>
    </xdr:to>
    <xdr:pic>
      <xdr:nvPicPr>
        <xdr:cNvPr id="5" name="Picture 4" descr="baby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038600" y="4448175"/>
          <a:ext cx="1428750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38100</xdr:colOff>
      <xdr:row>57</xdr:row>
      <xdr:rowOff>76200</xdr:rowOff>
    </xdr:from>
    <xdr:to>
      <xdr:col>6</xdr:col>
      <xdr:colOff>19050</xdr:colOff>
      <xdr:row>61</xdr:row>
      <xdr:rowOff>161925</xdr:rowOff>
    </xdr:to>
    <xdr:pic>
      <xdr:nvPicPr>
        <xdr:cNvPr id="6" name="Picture 5" descr="baby8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8700" y="10953750"/>
          <a:ext cx="12668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257175</xdr:colOff>
      <xdr:row>57</xdr:row>
      <xdr:rowOff>95250</xdr:rowOff>
    </xdr:from>
    <xdr:to>
      <xdr:col>14</xdr:col>
      <xdr:colOff>390525</xdr:colOff>
      <xdr:row>61</xdr:row>
      <xdr:rowOff>142875</xdr:rowOff>
    </xdr:to>
    <xdr:pic>
      <xdr:nvPicPr>
        <xdr:cNvPr id="7" name="Picture 6" descr="baby9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495800" y="10972800"/>
          <a:ext cx="141922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295275</xdr:colOff>
      <xdr:row>12</xdr:row>
      <xdr:rowOff>114300</xdr:rowOff>
    </xdr:from>
    <xdr:to>
      <xdr:col>5</xdr:col>
      <xdr:colOff>180975</xdr:colOff>
      <xdr:row>20</xdr:row>
      <xdr:rowOff>0</xdr:rowOff>
    </xdr:to>
    <xdr:pic>
      <xdr:nvPicPr>
        <xdr:cNvPr id="8" name="Pictur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857250" y="1295400"/>
          <a:ext cx="11715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238125</xdr:colOff>
      <xdr:row>29</xdr:row>
      <xdr:rowOff>0</xdr:rowOff>
    </xdr:from>
    <xdr:to>
      <xdr:col>5</xdr:col>
      <xdr:colOff>295275</xdr:colOff>
      <xdr:row>33</xdr:row>
      <xdr:rowOff>104775</xdr:rowOff>
    </xdr:to>
    <xdr:pic>
      <xdr:nvPicPr>
        <xdr:cNvPr id="9" name="Picture 9" descr="baby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800100" y="4476750"/>
          <a:ext cx="134302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28575</xdr:colOff>
      <xdr:row>12</xdr:row>
      <xdr:rowOff>57150</xdr:rowOff>
    </xdr:from>
    <xdr:to>
      <xdr:col>23</xdr:col>
      <xdr:colOff>104775</xdr:colOff>
      <xdr:row>19</xdr:row>
      <xdr:rowOff>9525</xdr:rowOff>
    </xdr:to>
    <xdr:pic>
      <xdr:nvPicPr>
        <xdr:cNvPr id="10" name="Pictur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553325" y="1238250"/>
          <a:ext cx="1609725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133350</xdr:colOff>
      <xdr:row>43</xdr:row>
      <xdr:rowOff>57150</xdr:rowOff>
    </xdr:from>
    <xdr:to>
      <xdr:col>5</xdr:col>
      <xdr:colOff>381000</xdr:colOff>
      <xdr:row>48</xdr:row>
      <xdr:rowOff>57150</xdr:rowOff>
    </xdr:to>
    <xdr:pic>
      <xdr:nvPicPr>
        <xdr:cNvPr id="11" name="Pictur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695325" y="7734300"/>
          <a:ext cx="1533525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42</xdr:row>
      <xdr:rowOff>200025</xdr:rowOff>
    </xdr:from>
    <xdr:to>
      <xdr:col>15</xdr:col>
      <xdr:colOff>171450</xdr:colOff>
      <xdr:row>47</xdr:row>
      <xdr:rowOff>171450</xdr:rowOff>
    </xdr:to>
    <xdr:pic>
      <xdr:nvPicPr>
        <xdr:cNvPr id="12" name="Pictur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4667250" y="7648575"/>
          <a:ext cx="145732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21</xdr:col>
      <xdr:colOff>9525</xdr:colOff>
      <xdr:row>42</xdr:row>
      <xdr:rowOff>200025</xdr:rowOff>
    </xdr:from>
    <xdr:to>
      <xdr:col>23</xdr:col>
      <xdr:colOff>419100</xdr:colOff>
      <xdr:row>47</xdr:row>
      <xdr:rowOff>123825</xdr:rowOff>
    </xdr:to>
    <xdr:pic>
      <xdr:nvPicPr>
        <xdr:cNvPr id="13" name="Pictur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8210550" y="7648575"/>
          <a:ext cx="126682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561975</xdr:colOff>
      <xdr:row>11</xdr:row>
      <xdr:rowOff>285750</xdr:rowOff>
    </xdr:from>
    <xdr:to>
      <xdr:col>4</xdr:col>
      <xdr:colOff>495300</xdr:colOff>
      <xdr:row>14</xdr:row>
      <xdr:rowOff>57150</xdr:rowOff>
    </xdr:to>
    <xdr:pic>
      <xdr:nvPicPr>
        <xdr:cNvPr id="14" name="Pictur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 l="14774" t="7143" r="32954" b="17143"/>
        <a:stretch>
          <a:fillRect/>
        </a:stretch>
      </xdr:blipFill>
      <xdr:spPr bwMode="auto">
        <a:xfrm>
          <a:off x="1419225" y="1152525"/>
          <a:ext cx="4286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304800</xdr:colOff>
      <xdr:row>15</xdr:row>
      <xdr:rowOff>142875</xdr:rowOff>
    </xdr:from>
    <xdr:to>
      <xdr:col>17</xdr:col>
      <xdr:colOff>104775</xdr:colOff>
      <xdr:row>19</xdr:row>
      <xdr:rowOff>76200</xdr:rowOff>
    </xdr:to>
    <xdr:pic>
      <xdr:nvPicPr>
        <xdr:cNvPr id="15" name="Pictur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 l="21666" t="6061" r="3334" b="1515"/>
        <a:stretch>
          <a:fillRect/>
        </a:stretch>
      </xdr:blipFill>
      <xdr:spPr bwMode="auto">
        <a:xfrm>
          <a:off x="6257925" y="1905000"/>
          <a:ext cx="65722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295275</xdr:colOff>
      <xdr:row>16</xdr:row>
      <xdr:rowOff>133350</xdr:rowOff>
    </xdr:from>
    <xdr:to>
      <xdr:col>25</xdr:col>
      <xdr:colOff>104775</xdr:colOff>
      <xdr:row>18</xdr:row>
      <xdr:rowOff>104775</xdr:rowOff>
    </xdr:to>
    <xdr:pic>
      <xdr:nvPicPr>
        <xdr:cNvPr id="16" name="Picture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9353550" y="2057400"/>
          <a:ext cx="6667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228600</xdr:colOff>
      <xdr:row>31</xdr:row>
      <xdr:rowOff>104775</xdr:rowOff>
    </xdr:from>
    <xdr:to>
      <xdr:col>18</xdr:col>
      <xdr:colOff>47625</xdr:colOff>
      <xdr:row>33</xdr:row>
      <xdr:rowOff>85725</xdr:rowOff>
    </xdr:to>
    <xdr:pic>
      <xdr:nvPicPr>
        <xdr:cNvPr id="17" name="Picture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5753100" y="5038725"/>
          <a:ext cx="1390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G%20TY%20TAN%20NAM%20CHAU%202014/SO%20SACH%20KE%20TOAN%20TAN%20NAM%20CHAU%202014/SO%20SACH%20TNC%202012/T5-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endar"/>
      <sheetName val="ThongtinDN"/>
      <sheetName val="Huongdan"/>
      <sheetName val="SX"/>
      <sheetName val="CCSX"/>
      <sheetName val="XD"/>
      <sheetName val="CCxd"/>
      <sheetName val="00000000"/>
      <sheetName val="10000000"/>
      <sheetName val="00000001"/>
    </sheetNames>
    <sheetDataSet>
      <sheetData sheetId="0"/>
      <sheetData sheetId="1">
        <row r="13">
          <cell r="D13" t="str">
            <v>01/5/2012</v>
          </cell>
        </row>
        <row r="14">
          <cell r="D14" t="str">
            <v>31/5/2012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4"/>
    <pageSetUpPr fitToPage="1"/>
  </sheetPr>
  <dimension ref="A1:AC72"/>
  <sheetViews>
    <sheetView showGridLines="0" showZeros="0" topLeftCell="A7" zoomScale="70" workbookViewId="0">
      <selection activeCell="I9" sqref="I9"/>
    </sheetView>
  </sheetViews>
  <sheetFormatPr defaultColWidth="8" defaultRowHeight="12.75"/>
  <cols>
    <col min="1" max="1" width="4.125" style="7" customWidth="1"/>
    <col min="2" max="2" width="3.25" style="7" bestFit="1" customWidth="1"/>
    <col min="3" max="10" width="5.625" style="7" customWidth="1"/>
    <col min="11" max="11" width="3.25" style="7" bestFit="1" customWidth="1"/>
    <col min="12" max="17" width="5.625" style="7" customWidth="1"/>
    <col min="18" max="18" width="3.75" style="7" customWidth="1"/>
    <col min="19" max="19" width="5.625" style="7" customWidth="1"/>
    <col min="20" max="20" width="3.25" style="7" bestFit="1" customWidth="1"/>
    <col min="21" max="27" width="5.625" style="7" customWidth="1"/>
    <col min="28" max="28" width="4.125" style="7" customWidth="1"/>
    <col min="29" max="256" width="8" style="7"/>
    <col min="257" max="257" width="4.125" style="7" customWidth="1"/>
    <col min="258" max="258" width="3.25" style="7" bestFit="1" customWidth="1"/>
    <col min="259" max="266" width="5.625" style="7" customWidth="1"/>
    <col min="267" max="267" width="3.25" style="7" bestFit="1" customWidth="1"/>
    <col min="268" max="273" width="5.625" style="7" customWidth="1"/>
    <col min="274" max="274" width="3.75" style="7" customWidth="1"/>
    <col min="275" max="275" width="5.625" style="7" customWidth="1"/>
    <col min="276" max="276" width="3.25" style="7" bestFit="1" customWidth="1"/>
    <col min="277" max="283" width="5.625" style="7" customWidth="1"/>
    <col min="284" max="284" width="4.125" style="7" customWidth="1"/>
    <col min="285" max="512" width="8" style="7"/>
    <col min="513" max="513" width="4.125" style="7" customWidth="1"/>
    <col min="514" max="514" width="3.25" style="7" bestFit="1" customWidth="1"/>
    <col min="515" max="522" width="5.625" style="7" customWidth="1"/>
    <col min="523" max="523" width="3.25" style="7" bestFit="1" customWidth="1"/>
    <col min="524" max="529" width="5.625" style="7" customWidth="1"/>
    <col min="530" max="530" width="3.75" style="7" customWidth="1"/>
    <col min="531" max="531" width="5.625" style="7" customWidth="1"/>
    <col min="532" max="532" width="3.25" style="7" bestFit="1" customWidth="1"/>
    <col min="533" max="539" width="5.625" style="7" customWidth="1"/>
    <col min="540" max="540" width="4.125" style="7" customWidth="1"/>
    <col min="541" max="768" width="8" style="7"/>
    <col min="769" max="769" width="4.125" style="7" customWidth="1"/>
    <col min="770" max="770" width="3.25" style="7" bestFit="1" customWidth="1"/>
    <col min="771" max="778" width="5.625" style="7" customWidth="1"/>
    <col min="779" max="779" width="3.25" style="7" bestFit="1" customWidth="1"/>
    <col min="780" max="785" width="5.625" style="7" customWidth="1"/>
    <col min="786" max="786" width="3.75" style="7" customWidth="1"/>
    <col min="787" max="787" width="5.625" style="7" customWidth="1"/>
    <col min="788" max="788" width="3.25" style="7" bestFit="1" customWidth="1"/>
    <col min="789" max="795" width="5.625" style="7" customWidth="1"/>
    <col min="796" max="796" width="4.125" style="7" customWidth="1"/>
    <col min="797" max="1024" width="8" style="7"/>
    <col min="1025" max="1025" width="4.125" style="7" customWidth="1"/>
    <col min="1026" max="1026" width="3.25" style="7" bestFit="1" customWidth="1"/>
    <col min="1027" max="1034" width="5.625" style="7" customWidth="1"/>
    <col min="1035" max="1035" width="3.25" style="7" bestFit="1" customWidth="1"/>
    <col min="1036" max="1041" width="5.625" style="7" customWidth="1"/>
    <col min="1042" max="1042" width="3.75" style="7" customWidth="1"/>
    <col min="1043" max="1043" width="5.625" style="7" customWidth="1"/>
    <col min="1044" max="1044" width="3.25" style="7" bestFit="1" customWidth="1"/>
    <col min="1045" max="1051" width="5.625" style="7" customWidth="1"/>
    <col min="1052" max="1052" width="4.125" style="7" customWidth="1"/>
    <col min="1053" max="1280" width="8" style="7"/>
    <col min="1281" max="1281" width="4.125" style="7" customWidth="1"/>
    <col min="1282" max="1282" width="3.25" style="7" bestFit="1" customWidth="1"/>
    <col min="1283" max="1290" width="5.625" style="7" customWidth="1"/>
    <col min="1291" max="1291" width="3.25" style="7" bestFit="1" customWidth="1"/>
    <col min="1292" max="1297" width="5.625" style="7" customWidth="1"/>
    <col min="1298" max="1298" width="3.75" style="7" customWidth="1"/>
    <col min="1299" max="1299" width="5.625" style="7" customWidth="1"/>
    <col min="1300" max="1300" width="3.25" style="7" bestFit="1" customWidth="1"/>
    <col min="1301" max="1307" width="5.625" style="7" customWidth="1"/>
    <col min="1308" max="1308" width="4.125" style="7" customWidth="1"/>
    <col min="1309" max="1536" width="8" style="7"/>
    <col min="1537" max="1537" width="4.125" style="7" customWidth="1"/>
    <col min="1538" max="1538" width="3.25" style="7" bestFit="1" customWidth="1"/>
    <col min="1539" max="1546" width="5.625" style="7" customWidth="1"/>
    <col min="1547" max="1547" width="3.25" style="7" bestFit="1" customWidth="1"/>
    <col min="1548" max="1553" width="5.625" style="7" customWidth="1"/>
    <col min="1554" max="1554" width="3.75" style="7" customWidth="1"/>
    <col min="1555" max="1555" width="5.625" style="7" customWidth="1"/>
    <col min="1556" max="1556" width="3.25" style="7" bestFit="1" customWidth="1"/>
    <col min="1557" max="1563" width="5.625" style="7" customWidth="1"/>
    <col min="1564" max="1564" width="4.125" style="7" customWidth="1"/>
    <col min="1565" max="1792" width="8" style="7"/>
    <col min="1793" max="1793" width="4.125" style="7" customWidth="1"/>
    <col min="1794" max="1794" width="3.25" style="7" bestFit="1" customWidth="1"/>
    <col min="1795" max="1802" width="5.625" style="7" customWidth="1"/>
    <col min="1803" max="1803" width="3.25" style="7" bestFit="1" customWidth="1"/>
    <col min="1804" max="1809" width="5.625" style="7" customWidth="1"/>
    <col min="1810" max="1810" width="3.75" style="7" customWidth="1"/>
    <col min="1811" max="1811" width="5.625" style="7" customWidth="1"/>
    <col min="1812" max="1812" width="3.25" style="7" bestFit="1" customWidth="1"/>
    <col min="1813" max="1819" width="5.625" style="7" customWidth="1"/>
    <col min="1820" max="1820" width="4.125" style="7" customWidth="1"/>
    <col min="1821" max="2048" width="8" style="7"/>
    <col min="2049" max="2049" width="4.125" style="7" customWidth="1"/>
    <col min="2050" max="2050" width="3.25" style="7" bestFit="1" customWidth="1"/>
    <col min="2051" max="2058" width="5.625" style="7" customWidth="1"/>
    <col min="2059" max="2059" width="3.25" style="7" bestFit="1" customWidth="1"/>
    <col min="2060" max="2065" width="5.625" style="7" customWidth="1"/>
    <col min="2066" max="2066" width="3.75" style="7" customWidth="1"/>
    <col min="2067" max="2067" width="5.625" style="7" customWidth="1"/>
    <col min="2068" max="2068" width="3.25" style="7" bestFit="1" customWidth="1"/>
    <col min="2069" max="2075" width="5.625" style="7" customWidth="1"/>
    <col min="2076" max="2076" width="4.125" style="7" customWidth="1"/>
    <col min="2077" max="2304" width="8" style="7"/>
    <col min="2305" max="2305" width="4.125" style="7" customWidth="1"/>
    <col min="2306" max="2306" width="3.25" style="7" bestFit="1" customWidth="1"/>
    <col min="2307" max="2314" width="5.625" style="7" customWidth="1"/>
    <col min="2315" max="2315" width="3.25" style="7" bestFit="1" customWidth="1"/>
    <col min="2316" max="2321" width="5.625" style="7" customWidth="1"/>
    <col min="2322" max="2322" width="3.75" style="7" customWidth="1"/>
    <col min="2323" max="2323" width="5.625" style="7" customWidth="1"/>
    <col min="2324" max="2324" width="3.25" style="7" bestFit="1" customWidth="1"/>
    <col min="2325" max="2331" width="5.625" style="7" customWidth="1"/>
    <col min="2332" max="2332" width="4.125" style="7" customWidth="1"/>
    <col min="2333" max="2560" width="8" style="7"/>
    <col min="2561" max="2561" width="4.125" style="7" customWidth="1"/>
    <col min="2562" max="2562" width="3.25" style="7" bestFit="1" customWidth="1"/>
    <col min="2563" max="2570" width="5.625" style="7" customWidth="1"/>
    <col min="2571" max="2571" width="3.25" style="7" bestFit="1" customWidth="1"/>
    <col min="2572" max="2577" width="5.625" style="7" customWidth="1"/>
    <col min="2578" max="2578" width="3.75" style="7" customWidth="1"/>
    <col min="2579" max="2579" width="5.625" style="7" customWidth="1"/>
    <col min="2580" max="2580" width="3.25" style="7" bestFit="1" customWidth="1"/>
    <col min="2581" max="2587" width="5.625" style="7" customWidth="1"/>
    <col min="2588" max="2588" width="4.125" style="7" customWidth="1"/>
    <col min="2589" max="2816" width="8" style="7"/>
    <col min="2817" max="2817" width="4.125" style="7" customWidth="1"/>
    <col min="2818" max="2818" width="3.25" style="7" bestFit="1" customWidth="1"/>
    <col min="2819" max="2826" width="5.625" style="7" customWidth="1"/>
    <col min="2827" max="2827" width="3.25" style="7" bestFit="1" customWidth="1"/>
    <col min="2828" max="2833" width="5.625" style="7" customWidth="1"/>
    <col min="2834" max="2834" width="3.75" style="7" customWidth="1"/>
    <col min="2835" max="2835" width="5.625" style="7" customWidth="1"/>
    <col min="2836" max="2836" width="3.25" style="7" bestFit="1" customWidth="1"/>
    <col min="2837" max="2843" width="5.625" style="7" customWidth="1"/>
    <col min="2844" max="2844" width="4.125" style="7" customWidth="1"/>
    <col min="2845" max="3072" width="8" style="7"/>
    <col min="3073" max="3073" width="4.125" style="7" customWidth="1"/>
    <col min="3074" max="3074" width="3.25" style="7" bestFit="1" customWidth="1"/>
    <col min="3075" max="3082" width="5.625" style="7" customWidth="1"/>
    <col min="3083" max="3083" width="3.25" style="7" bestFit="1" customWidth="1"/>
    <col min="3084" max="3089" width="5.625" style="7" customWidth="1"/>
    <col min="3090" max="3090" width="3.75" style="7" customWidth="1"/>
    <col min="3091" max="3091" width="5.625" style="7" customWidth="1"/>
    <col min="3092" max="3092" width="3.25" style="7" bestFit="1" customWidth="1"/>
    <col min="3093" max="3099" width="5.625" style="7" customWidth="1"/>
    <col min="3100" max="3100" width="4.125" style="7" customWidth="1"/>
    <col min="3101" max="3328" width="8" style="7"/>
    <col min="3329" max="3329" width="4.125" style="7" customWidth="1"/>
    <col min="3330" max="3330" width="3.25" style="7" bestFit="1" customWidth="1"/>
    <col min="3331" max="3338" width="5.625" style="7" customWidth="1"/>
    <col min="3339" max="3339" width="3.25" style="7" bestFit="1" customWidth="1"/>
    <col min="3340" max="3345" width="5.625" style="7" customWidth="1"/>
    <col min="3346" max="3346" width="3.75" style="7" customWidth="1"/>
    <col min="3347" max="3347" width="5.625" style="7" customWidth="1"/>
    <col min="3348" max="3348" width="3.25" style="7" bestFit="1" customWidth="1"/>
    <col min="3349" max="3355" width="5.625" style="7" customWidth="1"/>
    <col min="3356" max="3356" width="4.125" style="7" customWidth="1"/>
    <col min="3357" max="3584" width="8" style="7"/>
    <col min="3585" max="3585" width="4.125" style="7" customWidth="1"/>
    <col min="3586" max="3586" width="3.25" style="7" bestFit="1" customWidth="1"/>
    <col min="3587" max="3594" width="5.625" style="7" customWidth="1"/>
    <col min="3595" max="3595" width="3.25" style="7" bestFit="1" customWidth="1"/>
    <col min="3596" max="3601" width="5.625" style="7" customWidth="1"/>
    <col min="3602" max="3602" width="3.75" style="7" customWidth="1"/>
    <col min="3603" max="3603" width="5.625" style="7" customWidth="1"/>
    <col min="3604" max="3604" width="3.25" style="7" bestFit="1" customWidth="1"/>
    <col min="3605" max="3611" width="5.625" style="7" customWidth="1"/>
    <col min="3612" max="3612" width="4.125" style="7" customWidth="1"/>
    <col min="3613" max="3840" width="8" style="7"/>
    <col min="3841" max="3841" width="4.125" style="7" customWidth="1"/>
    <col min="3842" max="3842" width="3.25" style="7" bestFit="1" customWidth="1"/>
    <col min="3843" max="3850" width="5.625" style="7" customWidth="1"/>
    <col min="3851" max="3851" width="3.25" style="7" bestFit="1" customWidth="1"/>
    <col min="3852" max="3857" width="5.625" style="7" customWidth="1"/>
    <col min="3858" max="3858" width="3.75" style="7" customWidth="1"/>
    <col min="3859" max="3859" width="5.625" style="7" customWidth="1"/>
    <col min="3860" max="3860" width="3.25" style="7" bestFit="1" customWidth="1"/>
    <col min="3861" max="3867" width="5.625" style="7" customWidth="1"/>
    <col min="3868" max="3868" width="4.125" style="7" customWidth="1"/>
    <col min="3869" max="4096" width="8" style="7"/>
    <col min="4097" max="4097" width="4.125" style="7" customWidth="1"/>
    <col min="4098" max="4098" width="3.25" style="7" bestFit="1" customWidth="1"/>
    <col min="4099" max="4106" width="5.625" style="7" customWidth="1"/>
    <col min="4107" max="4107" width="3.25" style="7" bestFit="1" customWidth="1"/>
    <col min="4108" max="4113" width="5.625" style="7" customWidth="1"/>
    <col min="4114" max="4114" width="3.75" style="7" customWidth="1"/>
    <col min="4115" max="4115" width="5.625" style="7" customWidth="1"/>
    <col min="4116" max="4116" width="3.25" style="7" bestFit="1" customWidth="1"/>
    <col min="4117" max="4123" width="5.625" style="7" customWidth="1"/>
    <col min="4124" max="4124" width="4.125" style="7" customWidth="1"/>
    <col min="4125" max="4352" width="8" style="7"/>
    <col min="4353" max="4353" width="4.125" style="7" customWidth="1"/>
    <col min="4354" max="4354" width="3.25" style="7" bestFit="1" customWidth="1"/>
    <col min="4355" max="4362" width="5.625" style="7" customWidth="1"/>
    <col min="4363" max="4363" width="3.25" style="7" bestFit="1" customWidth="1"/>
    <col min="4364" max="4369" width="5.625" style="7" customWidth="1"/>
    <col min="4370" max="4370" width="3.75" style="7" customWidth="1"/>
    <col min="4371" max="4371" width="5.625" style="7" customWidth="1"/>
    <col min="4372" max="4372" width="3.25" style="7" bestFit="1" customWidth="1"/>
    <col min="4373" max="4379" width="5.625" style="7" customWidth="1"/>
    <col min="4380" max="4380" width="4.125" style="7" customWidth="1"/>
    <col min="4381" max="4608" width="8" style="7"/>
    <col min="4609" max="4609" width="4.125" style="7" customWidth="1"/>
    <col min="4610" max="4610" width="3.25" style="7" bestFit="1" customWidth="1"/>
    <col min="4611" max="4618" width="5.625" style="7" customWidth="1"/>
    <col min="4619" max="4619" width="3.25" style="7" bestFit="1" customWidth="1"/>
    <col min="4620" max="4625" width="5.625" style="7" customWidth="1"/>
    <col min="4626" max="4626" width="3.75" style="7" customWidth="1"/>
    <col min="4627" max="4627" width="5.625" style="7" customWidth="1"/>
    <col min="4628" max="4628" width="3.25" style="7" bestFit="1" customWidth="1"/>
    <col min="4629" max="4635" width="5.625" style="7" customWidth="1"/>
    <col min="4636" max="4636" width="4.125" style="7" customWidth="1"/>
    <col min="4637" max="4864" width="8" style="7"/>
    <col min="4865" max="4865" width="4.125" style="7" customWidth="1"/>
    <col min="4866" max="4866" width="3.25" style="7" bestFit="1" customWidth="1"/>
    <col min="4867" max="4874" width="5.625" style="7" customWidth="1"/>
    <col min="4875" max="4875" width="3.25" style="7" bestFit="1" customWidth="1"/>
    <col min="4876" max="4881" width="5.625" style="7" customWidth="1"/>
    <col min="4882" max="4882" width="3.75" style="7" customWidth="1"/>
    <col min="4883" max="4883" width="5.625" style="7" customWidth="1"/>
    <col min="4884" max="4884" width="3.25" style="7" bestFit="1" customWidth="1"/>
    <col min="4885" max="4891" width="5.625" style="7" customWidth="1"/>
    <col min="4892" max="4892" width="4.125" style="7" customWidth="1"/>
    <col min="4893" max="5120" width="8" style="7"/>
    <col min="5121" max="5121" width="4.125" style="7" customWidth="1"/>
    <col min="5122" max="5122" width="3.25" style="7" bestFit="1" customWidth="1"/>
    <col min="5123" max="5130" width="5.625" style="7" customWidth="1"/>
    <col min="5131" max="5131" width="3.25" style="7" bestFit="1" customWidth="1"/>
    <col min="5132" max="5137" width="5.625" style="7" customWidth="1"/>
    <col min="5138" max="5138" width="3.75" style="7" customWidth="1"/>
    <col min="5139" max="5139" width="5.625" style="7" customWidth="1"/>
    <col min="5140" max="5140" width="3.25" style="7" bestFit="1" customWidth="1"/>
    <col min="5141" max="5147" width="5.625" style="7" customWidth="1"/>
    <col min="5148" max="5148" width="4.125" style="7" customWidth="1"/>
    <col min="5149" max="5376" width="8" style="7"/>
    <col min="5377" max="5377" width="4.125" style="7" customWidth="1"/>
    <col min="5378" max="5378" width="3.25" style="7" bestFit="1" customWidth="1"/>
    <col min="5379" max="5386" width="5.625" style="7" customWidth="1"/>
    <col min="5387" max="5387" width="3.25" style="7" bestFit="1" customWidth="1"/>
    <col min="5388" max="5393" width="5.625" style="7" customWidth="1"/>
    <col min="5394" max="5394" width="3.75" style="7" customWidth="1"/>
    <col min="5395" max="5395" width="5.625" style="7" customWidth="1"/>
    <col min="5396" max="5396" width="3.25" style="7" bestFit="1" customWidth="1"/>
    <col min="5397" max="5403" width="5.625" style="7" customWidth="1"/>
    <col min="5404" max="5404" width="4.125" style="7" customWidth="1"/>
    <col min="5405" max="5632" width="8" style="7"/>
    <col min="5633" max="5633" width="4.125" style="7" customWidth="1"/>
    <col min="5634" max="5634" width="3.25" style="7" bestFit="1" customWidth="1"/>
    <col min="5635" max="5642" width="5.625" style="7" customWidth="1"/>
    <col min="5643" max="5643" width="3.25" style="7" bestFit="1" customWidth="1"/>
    <col min="5644" max="5649" width="5.625" style="7" customWidth="1"/>
    <col min="5650" max="5650" width="3.75" style="7" customWidth="1"/>
    <col min="5651" max="5651" width="5.625" style="7" customWidth="1"/>
    <col min="5652" max="5652" width="3.25" style="7" bestFit="1" customWidth="1"/>
    <col min="5653" max="5659" width="5.625" style="7" customWidth="1"/>
    <col min="5660" max="5660" width="4.125" style="7" customWidth="1"/>
    <col min="5661" max="5888" width="8" style="7"/>
    <col min="5889" max="5889" width="4.125" style="7" customWidth="1"/>
    <col min="5890" max="5890" width="3.25" style="7" bestFit="1" customWidth="1"/>
    <col min="5891" max="5898" width="5.625" style="7" customWidth="1"/>
    <col min="5899" max="5899" width="3.25" style="7" bestFit="1" customWidth="1"/>
    <col min="5900" max="5905" width="5.625" style="7" customWidth="1"/>
    <col min="5906" max="5906" width="3.75" style="7" customWidth="1"/>
    <col min="5907" max="5907" width="5.625" style="7" customWidth="1"/>
    <col min="5908" max="5908" width="3.25" style="7" bestFit="1" customWidth="1"/>
    <col min="5909" max="5915" width="5.625" style="7" customWidth="1"/>
    <col min="5916" max="5916" width="4.125" style="7" customWidth="1"/>
    <col min="5917" max="6144" width="8" style="7"/>
    <col min="6145" max="6145" width="4.125" style="7" customWidth="1"/>
    <col min="6146" max="6146" width="3.25" style="7" bestFit="1" customWidth="1"/>
    <col min="6147" max="6154" width="5.625" style="7" customWidth="1"/>
    <col min="6155" max="6155" width="3.25" style="7" bestFit="1" customWidth="1"/>
    <col min="6156" max="6161" width="5.625" style="7" customWidth="1"/>
    <col min="6162" max="6162" width="3.75" style="7" customWidth="1"/>
    <col min="6163" max="6163" width="5.625" style="7" customWidth="1"/>
    <col min="6164" max="6164" width="3.25" style="7" bestFit="1" customWidth="1"/>
    <col min="6165" max="6171" width="5.625" style="7" customWidth="1"/>
    <col min="6172" max="6172" width="4.125" style="7" customWidth="1"/>
    <col min="6173" max="6400" width="8" style="7"/>
    <col min="6401" max="6401" width="4.125" style="7" customWidth="1"/>
    <col min="6402" max="6402" width="3.25" style="7" bestFit="1" customWidth="1"/>
    <col min="6403" max="6410" width="5.625" style="7" customWidth="1"/>
    <col min="6411" max="6411" width="3.25" style="7" bestFit="1" customWidth="1"/>
    <col min="6412" max="6417" width="5.625" style="7" customWidth="1"/>
    <col min="6418" max="6418" width="3.75" style="7" customWidth="1"/>
    <col min="6419" max="6419" width="5.625" style="7" customWidth="1"/>
    <col min="6420" max="6420" width="3.25" style="7" bestFit="1" customWidth="1"/>
    <col min="6421" max="6427" width="5.625" style="7" customWidth="1"/>
    <col min="6428" max="6428" width="4.125" style="7" customWidth="1"/>
    <col min="6429" max="6656" width="8" style="7"/>
    <col min="6657" max="6657" width="4.125" style="7" customWidth="1"/>
    <col min="6658" max="6658" width="3.25" style="7" bestFit="1" customWidth="1"/>
    <col min="6659" max="6666" width="5.625" style="7" customWidth="1"/>
    <col min="6667" max="6667" width="3.25" style="7" bestFit="1" customWidth="1"/>
    <col min="6668" max="6673" width="5.625" style="7" customWidth="1"/>
    <col min="6674" max="6674" width="3.75" style="7" customWidth="1"/>
    <col min="6675" max="6675" width="5.625" style="7" customWidth="1"/>
    <col min="6676" max="6676" width="3.25" style="7" bestFit="1" customWidth="1"/>
    <col min="6677" max="6683" width="5.625" style="7" customWidth="1"/>
    <col min="6684" max="6684" width="4.125" style="7" customWidth="1"/>
    <col min="6685" max="6912" width="8" style="7"/>
    <col min="6913" max="6913" width="4.125" style="7" customWidth="1"/>
    <col min="6914" max="6914" width="3.25" style="7" bestFit="1" customWidth="1"/>
    <col min="6915" max="6922" width="5.625" style="7" customWidth="1"/>
    <col min="6923" max="6923" width="3.25" style="7" bestFit="1" customWidth="1"/>
    <col min="6924" max="6929" width="5.625" style="7" customWidth="1"/>
    <col min="6930" max="6930" width="3.75" style="7" customWidth="1"/>
    <col min="6931" max="6931" width="5.625" style="7" customWidth="1"/>
    <col min="6932" max="6932" width="3.25" style="7" bestFit="1" customWidth="1"/>
    <col min="6933" max="6939" width="5.625" style="7" customWidth="1"/>
    <col min="6940" max="6940" width="4.125" style="7" customWidth="1"/>
    <col min="6941" max="7168" width="8" style="7"/>
    <col min="7169" max="7169" width="4.125" style="7" customWidth="1"/>
    <col min="7170" max="7170" width="3.25" style="7" bestFit="1" customWidth="1"/>
    <col min="7171" max="7178" width="5.625" style="7" customWidth="1"/>
    <col min="7179" max="7179" width="3.25" style="7" bestFit="1" customWidth="1"/>
    <col min="7180" max="7185" width="5.625" style="7" customWidth="1"/>
    <col min="7186" max="7186" width="3.75" style="7" customWidth="1"/>
    <col min="7187" max="7187" width="5.625" style="7" customWidth="1"/>
    <col min="7188" max="7188" width="3.25" style="7" bestFit="1" customWidth="1"/>
    <col min="7189" max="7195" width="5.625" style="7" customWidth="1"/>
    <col min="7196" max="7196" width="4.125" style="7" customWidth="1"/>
    <col min="7197" max="7424" width="8" style="7"/>
    <col min="7425" max="7425" width="4.125" style="7" customWidth="1"/>
    <col min="7426" max="7426" width="3.25" style="7" bestFit="1" customWidth="1"/>
    <col min="7427" max="7434" width="5.625" style="7" customWidth="1"/>
    <col min="7435" max="7435" width="3.25" style="7" bestFit="1" customWidth="1"/>
    <col min="7436" max="7441" width="5.625" style="7" customWidth="1"/>
    <col min="7442" max="7442" width="3.75" style="7" customWidth="1"/>
    <col min="7443" max="7443" width="5.625" style="7" customWidth="1"/>
    <col min="7444" max="7444" width="3.25" style="7" bestFit="1" customWidth="1"/>
    <col min="7445" max="7451" width="5.625" style="7" customWidth="1"/>
    <col min="7452" max="7452" width="4.125" style="7" customWidth="1"/>
    <col min="7453" max="7680" width="8" style="7"/>
    <col min="7681" max="7681" width="4.125" style="7" customWidth="1"/>
    <col min="7682" max="7682" width="3.25" style="7" bestFit="1" customWidth="1"/>
    <col min="7683" max="7690" width="5.625" style="7" customWidth="1"/>
    <col min="7691" max="7691" width="3.25" style="7" bestFit="1" customWidth="1"/>
    <col min="7692" max="7697" width="5.625" style="7" customWidth="1"/>
    <col min="7698" max="7698" width="3.75" style="7" customWidth="1"/>
    <col min="7699" max="7699" width="5.625" style="7" customWidth="1"/>
    <col min="7700" max="7700" width="3.25" style="7" bestFit="1" customWidth="1"/>
    <col min="7701" max="7707" width="5.625" style="7" customWidth="1"/>
    <col min="7708" max="7708" width="4.125" style="7" customWidth="1"/>
    <col min="7709" max="7936" width="8" style="7"/>
    <col min="7937" max="7937" width="4.125" style="7" customWidth="1"/>
    <col min="7938" max="7938" width="3.25" style="7" bestFit="1" customWidth="1"/>
    <col min="7939" max="7946" width="5.625" style="7" customWidth="1"/>
    <col min="7947" max="7947" width="3.25" style="7" bestFit="1" customWidth="1"/>
    <col min="7948" max="7953" width="5.625" style="7" customWidth="1"/>
    <col min="7954" max="7954" width="3.75" style="7" customWidth="1"/>
    <col min="7955" max="7955" width="5.625" style="7" customWidth="1"/>
    <col min="7956" max="7956" width="3.25" style="7" bestFit="1" customWidth="1"/>
    <col min="7957" max="7963" width="5.625" style="7" customWidth="1"/>
    <col min="7964" max="7964" width="4.125" style="7" customWidth="1"/>
    <col min="7965" max="8192" width="8" style="7"/>
    <col min="8193" max="8193" width="4.125" style="7" customWidth="1"/>
    <col min="8194" max="8194" width="3.25" style="7" bestFit="1" customWidth="1"/>
    <col min="8195" max="8202" width="5.625" style="7" customWidth="1"/>
    <col min="8203" max="8203" width="3.25" style="7" bestFit="1" customWidth="1"/>
    <col min="8204" max="8209" width="5.625" style="7" customWidth="1"/>
    <col min="8210" max="8210" width="3.75" style="7" customWidth="1"/>
    <col min="8211" max="8211" width="5.625" style="7" customWidth="1"/>
    <col min="8212" max="8212" width="3.25" style="7" bestFit="1" customWidth="1"/>
    <col min="8213" max="8219" width="5.625" style="7" customWidth="1"/>
    <col min="8220" max="8220" width="4.125" style="7" customWidth="1"/>
    <col min="8221" max="8448" width="8" style="7"/>
    <col min="8449" max="8449" width="4.125" style="7" customWidth="1"/>
    <col min="8450" max="8450" width="3.25" style="7" bestFit="1" customWidth="1"/>
    <col min="8451" max="8458" width="5.625" style="7" customWidth="1"/>
    <col min="8459" max="8459" width="3.25" style="7" bestFit="1" customWidth="1"/>
    <col min="8460" max="8465" width="5.625" style="7" customWidth="1"/>
    <col min="8466" max="8466" width="3.75" style="7" customWidth="1"/>
    <col min="8467" max="8467" width="5.625" style="7" customWidth="1"/>
    <col min="8468" max="8468" width="3.25" style="7" bestFit="1" customWidth="1"/>
    <col min="8469" max="8475" width="5.625" style="7" customWidth="1"/>
    <col min="8476" max="8476" width="4.125" style="7" customWidth="1"/>
    <col min="8477" max="8704" width="8" style="7"/>
    <col min="8705" max="8705" width="4.125" style="7" customWidth="1"/>
    <col min="8706" max="8706" width="3.25" style="7" bestFit="1" customWidth="1"/>
    <col min="8707" max="8714" width="5.625" style="7" customWidth="1"/>
    <col min="8715" max="8715" width="3.25" style="7" bestFit="1" customWidth="1"/>
    <col min="8716" max="8721" width="5.625" style="7" customWidth="1"/>
    <col min="8722" max="8722" width="3.75" style="7" customWidth="1"/>
    <col min="8723" max="8723" width="5.625" style="7" customWidth="1"/>
    <col min="8724" max="8724" width="3.25" style="7" bestFit="1" customWidth="1"/>
    <col min="8725" max="8731" width="5.625" style="7" customWidth="1"/>
    <col min="8732" max="8732" width="4.125" style="7" customWidth="1"/>
    <col min="8733" max="8960" width="8" style="7"/>
    <col min="8961" max="8961" width="4.125" style="7" customWidth="1"/>
    <col min="8962" max="8962" width="3.25" style="7" bestFit="1" customWidth="1"/>
    <col min="8963" max="8970" width="5.625" style="7" customWidth="1"/>
    <col min="8971" max="8971" width="3.25" style="7" bestFit="1" customWidth="1"/>
    <col min="8972" max="8977" width="5.625" style="7" customWidth="1"/>
    <col min="8978" max="8978" width="3.75" style="7" customWidth="1"/>
    <col min="8979" max="8979" width="5.625" style="7" customWidth="1"/>
    <col min="8980" max="8980" width="3.25" style="7" bestFit="1" customWidth="1"/>
    <col min="8981" max="8987" width="5.625" style="7" customWidth="1"/>
    <col min="8988" max="8988" width="4.125" style="7" customWidth="1"/>
    <col min="8989" max="9216" width="8" style="7"/>
    <col min="9217" max="9217" width="4.125" style="7" customWidth="1"/>
    <col min="9218" max="9218" width="3.25" style="7" bestFit="1" customWidth="1"/>
    <col min="9219" max="9226" width="5.625" style="7" customWidth="1"/>
    <col min="9227" max="9227" width="3.25" style="7" bestFit="1" customWidth="1"/>
    <col min="9228" max="9233" width="5.625" style="7" customWidth="1"/>
    <col min="9234" max="9234" width="3.75" style="7" customWidth="1"/>
    <col min="9235" max="9235" width="5.625" style="7" customWidth="1"/>
    <col min="9236" max="9236" width="3.25" style="7" bestFit="1" customWidth="1"/>
    <col min="9237" max="9243" width="5.625" style="7" customWidth="1"/>
    <col min="9244" max="9244" width="4.125" style="7" customWidth="1"/>
    <col min="9245" max="9472" width="8" style="7"/>
    <col min="9473" max="9473" width="4.125" style="7" customWidth="1"/>
    <col min="9474" max="9474" width="3.25" style="7" bestFit="1" customWidth="1"/>
    <col min="9475" max="9482" width="5.625" style="7" customWidth="1"/>
    <col min="9483" max="9483" width="3.25" style="7" bestFit="1" customWidth="1"/>
    <col min="9484" max="9489" width="5.625" style="7" customWidth="1"/>
    <col min="9490" max="9490" width="3.75" style="7" customWidth="1"/>
    <col min="9491" max="9491" width="5.625" style="7" customWidth="1"/>
    <col min="9492" max="9492" width="3.25" style="7" bestFit="1" customWidth="1"/>
    <col min="9493" max="9499" width="5.625" style="7" customWidth="1"/>
    <col min="9500" max="9500" width="4.125" style="7" customWidth="1"/>
    <col min="9501" max="9728" width="8" style="7"/>
    <col min="9729" max="9729" width="4.125" style="7" customWidth="1"/>
    <col min="9730" max="9730" width="3.25" style="7" bestFit="1" customWidth="1"/>
    <col min="9731" max="9738" width="5.625" style="7" customWidth="1"/>
    <col min="9739" max="9739" width="3.25" style="7" bestFit="1" customWidth="1"/>
    <col min="9740" max="9745" width="5.625" style="7" customWidth="1"/>
    <col min="9746" max="9746" width="3.75" style="7" customWidth="1"/>
    <col min="9747" max="9747" width="5.625" style="7" customWidth="1"/>
    <col min="9748" max="9748" width="3.25" style="7" bestFit="1" customWidth="1"/>
    <col min="9749" max="9755" width="5.625" style="7" customWidth="1"/>
    <col min="9756" max="9756" width="4.125" style="7" customWidth="1"/>
    <col min="9757" max="9984" width="8" style="7"/>
    <col min="9985" max="9985" width="4.125" style="7" customWidth="1"/>
    <col min="9986" max="9986" width="3.25" style="7" bestFit="1" customWidth="1"/>
    <col min="9987" max="9994" width="5.625" style="7" customWidth="1"/>
    <col min="9995" max="9995" width="3.25" style="7" bestFit="1" customWidth="1"/>
    <col min="9996" max="10001" width="5.625" style="7" customWidth="1"/>
    <col min="10002" max="10002" width="3.75" style="7" customWidth="1"/>
    <col min="10003" max="10003" width="5.625" style="7" customWidth="1"/>
    <col min="10004" max="10004" width="3.25" style="7" bestFit="1" customWidth="1"/>
    <col min="10005" max="10011" width="5.625" style="7" customWidth="1"/>
    <col min="10012" max="10012" width="4.125" style="7" customWidth="1"/>
    <col min="10013" max="10240" width="8" style="7"/>
    <col min="10241" max="10241" width="4.125" style="7" customWidth="1"/>
    <col min="10242" max="10242" width="3.25" style="7" bestFit="1" customWidth="1"/>
    <col min="10243" max="10250" width="5.625" style="7" customWidth="1"/>
    <col min="10251" max="10251" width="3.25" style="7" bestFit="1" customWidth="1"/>
    <col min="10252" max="10257" width="5.625" style="7" customWidth="1"/>
    <col min="10258" max="10258" width="3.75" style="7" customWidth="1"/>
    <col min="10259" max="10259" width="5.625" style="7" customWidth="1"/>
    <col min="10260" max="10260" width="3.25" style="7" bestFit="1" customWidth="1"/>
    <col min="10261" max="10267" width="5.625" style="7" customWidth="1"/>
    <col min="10268" max="10268" width="4.125" style="7" customWidth="1"/>
    <col min="10269" max="10496" width="8" style="7"/>
    <col min="10497" max="10497" width="4.125" style="7" customWidth="1"/>
    <col min="10498" max="10498" width="3.25" style="7" bestFit="1" customWidth="1"/>
    <col min="10499" max="10506" width="5.625" style="7" customWidth="1"/>
    <col min="10507" max="10507" width="3.25" style="7" bestFit="1" customWidth="1"/>
    <col min="10508" max="10513" width="5.625" style="7" customWidth="1"/>
    <col min="10514" max="10514" width="3.75" style="7" customWidth="1"/>
    <col min="10515" max="10515" width="5.625" style="7" customWidth="1"/>
    <col min="10516" max="10516" width="3.25" style="7" bestFit="1" customWidth="1"/>
    <col min="10517" max="10523" width="5.625" style="7" customWidth="1"/>
    <col min="10524" max="10524" width="4.125" style="7" customWidth="1"/>
    <col min="10525" max="10752" width="8" style="7"/>
    <col min="10753" max="10753" width="4.125" style="7" customWidth="1"/>
    <col min="10754" max="10754" width="3.25" style="7" bestFit="1" customWidth="1"/>
    <col min="10755" max="10762" width="5.625" style="7" customWidth="1"/>
    <col min="10763" max="10763" width="3.25" style="7" bestFit="1" customWidth="1"/>
    <col min="10764" max="10769" width="5.625" style="7" customWidth="1"/>
    <col min="10770" max="10770" width="3.75" style="7" customWidth="1"/>
    <col min="10771" max="10771" width="5.625" style="7" customWidth="1"/>
    <col min="10772" max="10772" width="3.25" style="7" bestFit="1" customWidth="1"/>
    <col min="10773" max="10779" width="5.625" style="7" customWidth="1"/>
    <col min="10780" max="10780" width="4.125" style="7" customWidth="1"/>
    <col min="10781" max="11008" width="8" style="7"/>
    <col min="11009" max="11009" width="4.125" style="7" customWidth="1"/>
    <col min="11010" max="11010" width="3.25" style="7" bestFit="1" customWidth="1"/>
    <col min="11011" max="11018" width="5.625" style="7" customWidth="1"/>
    <col min="11019" max="11019" width="3.25" style="7" bestFit="1" customWidth="1"/>
    <col min="11020" max="11025" width="5.625" style="7" customWidth="1"/>
    <col min="11026" max="11026" width="3.75" style="7" customWidth="1"/>
    <col min="11027" max="11027" width="5.625" style="7" customWidth="1"/>
    <col min="11028" max="11028" width="3.25" style="7" bestFit="1" customWidth="1"/>
    <col min="11029" max="11035" width="5.625" style="7" customWidth="1"/>
    <col min="11036" max="11036" width="4.125" style="7" customWidth="1"/>
    <col min="11037" max="11264" width="8" style="7"/>
    <col min="11265" max="11265" width="4.125" style="7" customWidth="1"/>
    <col min="11266" max="11266" width="3.25" style="7" bestFit="1" customWidth="1"/>
    <col min="11267" max="11274" width="5.625" style="7" customWidth="1"/>
    <col min="11275" max="11275" width="3.25" style="7" bestFit="1" customWidth="1"/>
    <col min="11276" max="11281" width="5.625" style="7" customWidth="1"/>
    <col min="11282" max="11282" width="3.75" style="7" customWidth="1"/>
    <col min="11283" max="11283" width="5.625" style="7" customWidth="1"/>
    <col min="11284" max="11284" width="3.25" style="7" bestFit="1" customWidth="1"/>
    <col min="11285" max="11291" width="5.625" style="7" customWidth="1"/>
    <col min="11292" max="11292" width="4.125" style="7" customWidth="1"/>
    <col min="11293" max="11520" width="8" style="7"/>
    <col min="11521" max="11521" width="4.125" style="7" customWidth="1"/>
    <col min="11522" max="11522" width="3.25" style="7" bestFit="1" customWidth="1"/>
    <col min="11523" max="11530" width="5.625" style="7" customWidth="1"/>
    <col min="11531" max="11531" width="3.25" style="7" bestFit="1" customWidth="1"/>
    <col min="11532" max="11537" width="5.625" style="7" customWidth="1"/>
    <col min="11538" max="11538" width="3.75" style="7" customWidth="1"/>
    <col min="11539" max="11539" width="5.625" style="7" customWidth="1"/>
    <col min="11540" max="11540" width="3.25" style="7" bestFit="1" customWidth="1"/>
    <col min="11541" max="11547" width="5.625" style="7" customWidth="1"/>
    <col min="11548" max="11548" width="4.125" style="7" customWidth="1"/>
    <col min="11549" max="11776" width="8" style="7"/>
    <col min="11777" max="11777" width="4.125" style="7" customWidth="1"/>
    <col min="11778" max="11778" width="3.25" style="7" bestFit="1" customWidth="1"/>
    <col min="11779" max="11786" width="5.625" style="7" customWidth="1"/>
    <col min="11787" max="11787" width="3.25" style="7" bestFit="1" customWidth="1"/>
    <col min="11788" max="11793" width="5.625" style="7" customWidth="1"/>
    <col min="11794" max="11794" width="3.75" style="7" customWidth="1"/>
    <col min="11795" max="11795" width="5.625" style="7" customWidth="1"/>
    <col min="11796" max="11796" width="3.25" style="7" bestFit="1" customWidth="1"/>
    <col min="11797" max="11803" width="5.625" style="7" customWidth="1"/>
    <col min="11804" max="11804" width="4.125" style="7" customWidth="1"/>
    <col min="11805" max="12032" width="8" style="7"/>
    <col min="12033" max="12033" width="4.125" style="7" customWidth="1"/>
    <col min="12034" max="12034" width="3.25" style="7" bestFit="1" customWidth="1"/>
    <col min="12035" max="12042" width="5.625" style="7" customWidth="1"/>
    <col min="12043" max="12043" width="3.25" style="7" bestFit="1" customWidth="1"/>
    <col min="12044" max="12049" width="5.625" style="7" customWidth="1"/>
    <col min="12050" max="12050" width="3.75" style="7" customWidth="1"/>
    <col min="12051" max="12051" width="5.625" style="7" customWidth="1"/>
    <col min="12052" max="12052" width="3.25" style="7" bestFit="1" customWidth="1"/>
    <col min="12053" max="12059" width="5.625" style="7" customWidth="1"/>
    <col min="12060" max="12060" width="4.125" style="7" customWidth="1"/>
    <col min="12061" max="12288" width="8" style="7"/>
    <col min="12289" max="12289" width="4.125" style="7" customWidth="1"/>
    <col min="12290" max="12290" width="3.25" style="7" bestFit="1" customWidth="1"/>
    <col min="12291" max="12298" width="5.625" style="7" customWidth="1"/>
    <col min="12299" max="12299" width="3.25" style="7" bestFit="1" customWidth="1"/>
    <col min="12300" max="12305" width="5.625" style="7" customWidth="1"/>
    <col min="12306" max="12306" width="3.75" style="7" customWidth="1"/>
    <col min="12307" max="12307" width="5.625" style="7" customWidth="1"/>
    <col min="12308" max="12308" width="3.25" style="7" bestFit="1" customWidth="1"/>
    <col min="12309" max="12315" width="5.625" style="7" customWidth="1"/>
    <col min="12316" max="12316" width="4.125" style="7" customWidth="1"/>
    <col min="12317" max="12544" width="8" style="7"/>
    <col min="12545" max="12545" width="4.125" style="7" customWidth="1"/>
    <col min="12546" max="12546" width="3.25" style="7" bestFit="1" customWidth="1"/>
    <col min="12547" max="12554" width="5.625" style="7" customWidth="1"/>
    <col min="12555" max="12555" width="3.25" style="7" bestFit="1" customWidth="1"/>
    <col min="12556" max="12561" width="5.625" style="7" customWidth="1"/>
    <col min="12562" max="12562" width="3.75" style="7" customWidth="1"/>
    <col min="12563" max="12563" width="5.625" style="7" customWidth="1"/>
    <col min="12564" max="12564" width="3.25" style="7" bestFit="1" customWidth="1"/>
    <col min="12565" max="12571" width="5.625" style="7" customWidth="1"/>
    <col min="12572" max="12572" width="4.125" style="7" customWidth="1"/>
    <col min="12573" max="12800" width="8" style="7"/>
    <col min="12801" max="12801" width="4.125" style="7" customWidth="1"/>
    <col min="12802" max="12802" width="3.25" style="7" bestFit="1" customWidth="1"/>
    <col min="12803" max="12810" width="5.625" style="7" customWidth="1"/>
    <col min="12811" max="12811" width="3.25" style="7" bestFit="1" customWidth="1"/>
    <col min="12812" max="12817" width="5.625" style="7" customWidth="1"/>
    <col min="12818" max="12818" width="3.75" style="7" customWidth="1"/>
    <col min="12819" max="12819" width="5.625" style="7" customWidth="1"/>
    <col min="12820" max="12820" width="3.25" style="7" bestFit="1" customWidth="1"/>
    <col min="12821" max="12827" width="5.625" style="7" customWidth="1"/>
    <col min="12828" max="12828" width="4.125" style="7" customWidth="1"/>
    <col min="12829" max="13056" width="8" style="7"/>
    <col min="13057" max="13057" width="4.125" style="7" customWidth="1"/>
    <col min="13058" max="13058" width="3.25" style="7" bestFit="1" customWidth="1"/>
    <col min="13059" max="13066" width="5.625" style="7" customWidth="1"/>
    <col min="13067" max="13067" width="3.25" style="7" bestFit="1" customWidth="1"/>
    <col min="13068" max="13073" width="5.625" style="7" customWidth="1"/>
    <col min="13074" max="13074" width="3.75" style="7" customWidth="1"/>
    <col min="13075" max="13075" width="5.625" style="7" customWidth="1"/>
    <col min="13076" max="13076" width="3.25" style="7" bestFit="1" customWidth="1"/>
    <col min="13077" max="13083" width="5.625" style="7" customWidth="1"/>
    <col min="13084" max="13084" width="4.125" style="7" customWidth="1"/>
    <col min="13085" max="13312" width="8" style="7"/>
    <col min="13313" max="13313" width="4.125" style="7" customWidth="1"/>
    <col min="13314" max="13314" width="3.25" style="7" bestFit="1" customWidth="1"/>
    <col min="13315" max="13322" width="5.625" style="7" customWidth="1"/>
    <col min="13323" max="13323" width="3.25" style="7" bestFit="1" customWidth="1"/>
    <col min="13324" max="13329" width="5.625" style="7" customWidth="1"/>
    <col min="13330" max="13330" width="3.75" style="7" customWidth="1"/>
    <col min="13331" max="13331" width="5.625" style="7" customWidth="1"/>
    <col min="13332" max="13332" width="3.25" style="7" bestFit="1" customWidth="1"/>
    <col min="13333" max="13339" width="5.625" style="7" customWidth="1"/>
    <col min="13340" max="13340" width="4.125" style="7" customWidth="1"/>
    <col min="13341" max="13568" width="8" style="7"/>
    <col min="13569" max="13569" width="4.125" style="7" customWidth="1"/>
    <col min="13570" max="13570" width="3.25" style="7" bestFit="1" customWidth="1"/>
    <col min="13571" max="13578" width="5.625" style="7" customWidth="1"/>
    <col min="13579" max="13579" width="3.25" style="7" bestFit="1" customWidth="1"/>
    <col min="13580" max="13585" width="5.625" style="7" customWidth="1"/>
    <col min="13586" max="13586" width="3.75" style="7" customWidth="1"/>
    <col min="13587" max="13587" width="5.625" style="7" customWidth="1"/>
    <col min="13588" max="13588" width="3.25" style="7" bestFit="1" customWidth="1"/>
    <col min="13589" max="13595" width="5.625" style="7" customWidth="1"/>
    <col min="13596" max="13596" width="4.125" style="7" customWidth="1"/>
    <col min="13597" max="13824" width="8" style="7"/>
    <col min="13825" max="13825" width="4.125" style="7" customWidth="1"/>
    <col min="13826" max="13826" width="3.25" style="7" bestFit="1" customWidth="1"/>
    <col min="13827" max="13834" width="5.625" style="7" customWidth="1"/>
    <col min="13835" max="13835" width="3.25" style="7" bestFit="1" customWidth="1"/>
    <col min="13836" max="13841" width="5.625" style="7" customWidth="1"/>
    <col min="13842" max="13842" width="3.75" style="7" customWidth="1"/>
    <col min="13843" max="13843" width="5.625" style="7" customWidth="1"/>
    <col min="13844" max="13844" width="3.25" style="7" bestFit="1" customWidth="1"/>
    <col min="13845" max="13851" width="5.625" style="7" customWidth="1"/>
    <col min="13852" max="13852" width="4.125" style="7" customWidth="1"/>
    <col min="13853" max="14080" width="8" style="7"/>
    <col min="14081" max="14081" width="4.125" style="7" customWidth="1"/>
    <col min="14082" max="14082" width="3.25" style="7" bestFit="1" customWidth="1"/>
    <col min="14083" max="14090" width="5.625" style="7" customWidth="1"/>
    <col min="14091" max="14091" width="3.25" style="7" bestFit="1" customWidth="1"/>
    <col min="14092" max="14097" width="5.625" style="7" customWidth="1"/>
    <col min="14098" max="14098" width="3.75" style="7" customWidth="1"/>
    <col min="14099" max="14099" width="5.625" style="7" customWidth="1"/>
    <col min="14100" max="14100" width="3.25" style="7" bestFit="1" customWidth="1"/>
    <col min="14101" max="14107" width="5.625" style="7" customWidth="1"/>
    <col min="14108" max="14108" width="4.125" style="7" customWidth="1"/>
    <col min="14109" max="14336" width="8" style="7"/>
    <col min="14337" max="14337" width="4.125" style="7" customWidth="1"/>
    <col min="14338" max="14338" width="3.25" style="7" bestFit="1" customWidth="1"/>
    <col min="14339" max="14346" width="5.625" style="7" customWidth="1"/>
    <col min="14347" max="14347" width="3.25" style="7" bestFit="1" customWidth="1"/>
    <col min="14348" max="14353" width="5.625" style="7" customWidth="1"/>
    <col min="14354" max="14354" width="3.75" style="7" customWidth="1"/>
    <col min="14355" max="14355" width="5.625" style="7" customWidth="1"/>
    <col min="14356" max="14356" width="3.25" style="7" bestFit="1" customWidth="1"/>
    <col min="14357" max="14363" width="5.625" style="7" customWidth="1"/>
    <col min="14364" max="14364" width="4.125" style="7" customWidth="1"/>
    <col min="14365" max="14592" width="8" style="7"/>
    <col min="14593" max="14593" width="4.125" style="7" customWidth="1"/>
    <col min="14594" max="14594" width="3.25" style="7" bestFit="1" customWidth="1"/>
    <col min="14595" max="14602" width="5.625" style="7" customWidth="1"/>
    <col min="14603" max="14603" width="3.25" style="7" bestFit="1" customWidth="1"/>
    <col min="14604" max="14609" width="5.625" style="7" customWidth="1"/>
    <col min="14610" max="14610" width="3.75" style="7" customWidth="1"/>
    <col min="14611" max="14611" width="5.625" style="7" customWidth="1"/>
    <col min="14612" max="14612" width="3.25" style="7" bestFit="1" customWidth="1"/>
    <col min="14613" max="14619" width="5.625" style="7" customWidth="1"/>
    <col min="14620" max="14620" width="4.125" style="7" customWidth="1"/>
    <col min="14621" max="14848" width="8" style="7"/>
    <col min="14849" max="14849" width="4.125" style="7" customWidth="1"/>
    <col min="14850" max="14850" width="3.25" style="7" bestFit="1" customWidth="1"/>
    <col min="14851" max="14858" width="5.625" style="7" customWidth="1"/>
    <col min="14859" max="14859" width="3.25" style="7" bestFit="1" customWidth="1"/>
    <col min="14860" max="14865" width="5.625" style="7" customWidth="1"/>
    <col min="14866" max="14866" width="3.75" style="7" customWidth="1"/>
    <col min="14867" max="14867" width="5.625" style="7" customWidth="1"/>
    <col min="14868" max="14868" width="3.25" style="7" bestFit="1" customWidth="1"/>
    <col min="14869" max="14875" width="5.625" style="7" customWidth="1"/>
    <col min="14876" max="14876" width="4.125" style="7" customWidth="1"/>
    <col min="14877" max="15104" width="8" style="7"/>
    <col min="15105" max="15105" width="4.125" style="7" customWidth="1"/>
    <col min="15106" max="15106" width="3.25" style="7" bestFit="1" customWidth="1"/>
    <col min="15107" max="15114" width="5.625" style="7" customWidth="1"/>
    <col min="15115" max="15115" width="3.25" style="7" bestFit="1" customWidth="1"/>
    <col min="15116" max="15121" width="5.625" style="7" customWidth="1"/>
    <col min="15122" max="15122" width="3.75" style="7" customWidth="1"/>
    <col min="15123" max="15123" width="5.625" style="7" customWidth="1"/>
    <col min="15124" max="15124" width="3.25" style="7" bestFit="1" customWidth="1"/>
    <col min="15125" max="15131" width="5.625" style="7" customWidth="1"/>
    <col min="15132" max="15132" width="4.125" style="7" customWidth="1"/>
    <col min="15133" max="15360" width="8" style="7"/>
    <col min="15361" max="15361" width="4.125" style="7" customWidth="1"/>
    <col min="15362" max="15362" width="3.25" style="7" bestFit="1" customWidth="1"/>
    <col min="15363" max="15370" width="5.625" style="7" customWidth="1"/>
    <col min="15371" max="15371" width="3.25" style="7" bestFit="1" customWidth="1"/>
    <col min="15372" max="15377" width="5.625" style="7" customWidth="1"/>
    <col min="15378" max="15378" width="3.75" style="7" customWidth="1"/>
    <col min="15379" max="15379" width="5.625" style="7" customWidth="1"/>
    <col min="15380" max="15380" width="3.25" style="7" bestFit="1" customWidth="1"/>
    <col min="15381" max="15387" width="5.625" style="7" customWidth="1"/>
    <col min="15388" max="15388" width="4.125" style="7" customWidth="1"/>
    <col min="15389" max="15616" width="8" style="7"/>
    <col min="15617" max="15617" width="4.125" style="7" customWidth="1"/>
    <col min="15618" max="15618" width="3.25" style="7" bestFit="1" customWidth="1"/>
    <col min="15619" max="15626" width="5.625" style="7" customWidth="1"/>
    <col min="15627" max="15627" width="3.25" style="7" bestFit="1" customWidth="1"/>
    <col min="15628" max="15633" width="5.625" style="7" customWidth="1"/>
    <col min="15634" max="15634" width="3.75" style="7" customWidth="1"/>
    <col min="15635" max="15635" width="5.625" style="7" customWidth="1"/>
    <col min="15636" max="15636" width="3.25" style="7" bestFit="1" customWidth="1"/>
    <col min="15637" max="15643" width="5.625" style="7" customWidth="1"/>
    <col min="15644" max="15644" width="4.125" style="7" customWidth="1"/>
    <col min="15645" max="15872" width="8" style="7"/>
    <col min="15873" max="15873" width="4.125" style="7" customWidth="1"/>
    <col min="15874" max="15874" width="3.25" style="7" bestFit="1" customWidth="1"/>
    <col min="15875" max="15882" width="5.625" style="7" customWidth="1"/>
    <col min="15883" max="15883" width="3.25" style="7" bestFit="1" customWidth="1"/>
    <col min="15884" max="15889" width="5.625" style="7" customWidth="1"/>
    <col min="15890" max="15890" width="3.75" style="7" customWidth="1"/>
    <col min="15891" max="15891" width="5.625" style="7" customWidth="1"/>
    <col min="15892" max="15892" width="3.25" style="7" bestFit="1" customWidth="1"/>
    <col min="15893" max="15899" width="5.625" style="7" customWidth="1"/>
    <col min="15900" max="15900" width="4.125" style="7" customWidth="1"/>
    <col min="15901" max="16128" width="8" style="7"/>
    <col min="16129" max="16129" width="4.125" style="7" customWidth="1"/>
    <col min="16130" max="16130" width="3.25" style="7" bestFit="1" customWidth="1"/>
    <col min="16131" max="16138" width="5.625" style="7" customWidth="1"/>
    <col min="16139" max="16139" width="3.25" style="7" bestFit="1" customWidth="1"/>
    <col min="16140" max="16145" width="5.625" style="7" customWidth="1"/>
    <col min="16146" max="16146" width="3.75" style="7" customWidth="1"/>
    <col min="16147" max="16147" width="5.625" style="7" customWidth="1"/>
    <col min="16148" max="16148" width="3.25" style="7" bestFit="1" customWidth="1"/>
    <col min="16149" max="16155" width="5.625" style="7" customWidth="1"/>
    <col min="16156" max="16156" width="4.125" style="7" customWidth="1"/>
    <col min="16157" max="16384" width="8" style="7"/>
  </cols>
  <sheetData>
    <row r="1" spans="1:29" hidden="1">
      <c r="A1" s="1"/>
      <c r="B1" s="2"/>
      <c r="C1" s="3" t="s">
        <v>0</v>
      </c>
      <c r="D1" s="3" t="s">
        <v>1</v>
      </c>
      <c r="E1" s="3" t="s">
        <v>2</v>
      </c>
      <c r="F1" s="3" t="s">
        <v>3</v>
      </c>
      <c r="G1" s="4"/>
      <c r="H1" s="4"/>
      <c r="I1" s="5"/>
      <c r="J1" s="4"/>
      <c r="K1" s="4"/>
      <c r="L1" s="4"/>
      <c r="M1" s="3" t="s">
        <v>4</v>
      </c>
      <c r="N1" s="3" t="s">
        <v>5</v>
      </c>
      <c r="O1" s="3" t="s">
        <v>6</v>
      </c>
      <c r="P1" s="3" t="s">
        <v>7</v>
      </c>
      <c r="Q1" s="4"/>
      <c r="R1" s="5"/>
      <c r="S1" s="4"/>
      <c r="T1" s="4"/>
      <c r="U1" s="3" t="s">
        <v>8</v>
      </c>
      <c r="V1" s="3" t="s">
        <v>9</v>
      </c>
      <c r="W1" s="3" t="s">
        <v>10</v>
      </c>
      <c r="X1" s="3" t="s">
        <v>11</v>
      </c>
      <c r="Y1" s="4"/>
      <c r="Z1" s="4"/>
      <c r="AA1" s="4"/>
      <c r="AB1" s="6"/>
    </row>
    <row r="2" spans="1:29" hidden="1">
      <c r="A2" s="8"/>
      <c r="B2" s="9"/>
      <c r="C2" s="10" t="str">
        <f>"1/1/" &amp;I8</f>
        <v>1/1/2014</v>
      </c>
      <c r="D2" s="9">
        <f>U2+31</f>
        <v>41730</v>
      </c>
      <c r="E2" s="9">
        <f>V2+30</f>
        <v>41821</v>
      </c>
      <c r="F2" s="9">
        <f>W2+30</f>
        <v>41913</v>
      </c>
      <c r="G2" s="9"/>
      <c r="H2" s="11"/>
      <c r="I2" s="12"/>
      <c r="J2" s="11"/>
      <c r="K2" s="11"/>
      <c r="L2" s="11">
        <f>IF(OR((AND(MOD(YEAR(C2),4)=0,MOD(YEAR(C2),100)&lt;&gt;0)), (MOD(YEAR(C2),400)=0)), 29,28)</f>
        <v>28</v>
      </c>
      <c r="M2" s="9">
        <f>C2+31</f>
        <v>41671</v>
      </c>
      <c r="N2" s="9">
        <f>D2+30</f>
        <v>41760</v>
      </c>
      <c r="O2" s="9">
        <f>E2+31</f>
        <v>41852</v>
      </c>
      <c r="P2" s="9">
        <f>F2+31</f>
        <v>41944</v>
      </c>
      <c r="Q2" s="11"/>
      <c r="R2" s="12"/>
      <c r="S2" s="11"/>
      <c r="T2" s="11"/>
      <c r="U2" s="9">
        <f>M2+L2</f>
        <v>41699</v>
      </c>
      <c r="V2" s="9">
        <f>N2+31</f>
        <v>41791</v>
      </c>
      <c r="W2" s="9">
        <f>O2+31</f>
        <v>41883</v>
      </c>
      <c r="X2" s="9">
        <f>P2+30</f>
        <v>41974</v>
      </c>
      <c r="Y2" s="11"/>
      <c r="Z2" s="11"/>
      <c r="AA2" s="11"/>
      <c r="AC2" s="13"/>
    </row>
    <row r="3" spans="1:29" hidden="1">
      <c r="A3" s="14" t="s">
        <v>0</v>
      </c>
      <c r="B3" s="15"/>
      <c r="C3" s="11">
        <f>IF(WEEKDAY($C$2)=1,1,0)</f>
        <v>0</v>
      </c>
      <c r="D3" s="11">
        <f>IF(WEEKDAY($C$2)=2,1,0)</f>
        <v>0</v>
      </c>
      <c r="E3" s="11">
        <f>IF(WEEKDAY($C$2)=3,1,0)</f>
        <v>0</v>
      </c>
      <c r="F3" s="11">
        <f>IF(WEEKDAY($C$2)=4,1,0)</f>
        <v>1</v>
      </c>
      <c r="G3" s="11">
        <f>IF(WEEKDAY($C$2)=5,1,0)</f>
        <v>0</v>
      </c>
      <c r="H3" s="11">
        <f>IF(WEEKDAY($C$2)=6,1,0)</f>
        <v>0</v>
      </c>
      <c r="I3" s="12">
        <f>IF(WEEKDAY($C$2)=7,1,0)</f>
        <v>0</v>
      </c>
      <c r="J3" s="15" t="s">
        <v>4</v>
      </c>
      <c r="K3" s="15"/>
      <c r="L3" s="11">
        <f>IF(WEEKDAY($M$2)=1,1,0)</f>
        <v>0</v>
      </c>
      <c r="M3" s="11">
        <f>IF(WEEKDAY($M$2)=2,1,0)</f>
        <v>0</v>
      </c>
      <c r="N3" s="11">
        <f>IF(WEEKDAY($M$2)=3,1,0)</f>
        <v>0</v>
      </c>
      <c r="O3" s="11">
        <f>IF(WEEKDAY($M$2)=4,1,0)</f>
        <v>0</v>
      </c>
      <c r="P3" s="11">
        <f>IF(WEEKDAY($M$2)=5,1,0)</f>
        <v>0</v>
      </c>
      <c r="Q3" s="11">
        <f>IF(WEEKDAY($M$2)=6,1,0)</f>
        <v>0</v>
      </c>
      <c r="R3" s="12">
        <f>IF(WEEKDAY($M$2)=7,1,0)</f>
        <v>1</v>
      </c>
      <c r="S3" s="15" t="s">
        <v>8</v>
      </c>
      <c r="T3" s="15"/>
      <c r="U3" s="11">
        <f>IF(WEEKDAY($U$2)=1,1,0)</f>
        <v>0</v>
      </c>
      <c r="V3" s="11">
        <f>IF(WEEKDAY($U$2)=2,1,0)</f>
        <v>0</v>
      </c>
      <c r="W3" s="11">
        <f>IF(WEEKDAY($U$2)=3,1,0)</f>
        <v>0</v>
      </c>
      <c r="X3" s="11">
        <f>IF(WEEKDAY($U$2)=4,1,0)</f>
        <v>0</v>
      </c>
      <c r="Y3" s="11">
        <f>IF(WEEKDAY($U$2)=5,1,0)</f>
        <v>0</v>
      </c>
      <c r="Z3" s="11">
        <f>IF(WEEKDAY($U$2)=6,1,0)</f>
        <v>0</v>
      </c>
      <c r="AA3" s="11">
        <f>IF(WEEKDAY($U$2)=7,1,0)</f>
        <v>1</v>
      </c>
    </row>
    <row r="4" spans="1:29" hidden="1">
      <c r="A4" s="14" t="s">
        <v>1</v>
      </c>
      <c r="B4" s="15"/>
      <c r="C4" s="11">
        <f>IF(WEEKDAY($D$2)=1,1,0)</f>
        <v>0</v>
      </c>
      <c r="D4" s="11">
        <f>IF(WEEKDAY($D$2)=2,1,0)</f>
        <v>0</v>
      </c>
      <c r="E4" s="11">
        <f>IF(WEEKDAY($D$2)=3,1,0)</f>
        <v>1</v>
      </c>
      <c r="F4" s="11">
        <f>IF(WEEKDAY($D$2)=4,1,0)</f>
        <v>0</v>
      </c>
      <c r="G4" s="11">
        <f>IF(WEEKDAY($D$2)=5,1,0)</f>
        <v>0</v>
      </c>
      <c r="H4" s="11">
        <f>IF(WEEKDAY($D$2)=6,1,0)</f>
        <v>0</v>
      </c>
      <c r="I4" s="12">
        <f>IF(WEEKDAY($D$2)=7,1,0)</f>
        <v>0</v>
      </c>
      <c r="J4" s="15" t="s">
        <v>5</v>
      </c>
      <c r="K4" s="15"/>
      <c r="L4" s="11">
        <f>IF(WEEKDAY($N$2)=1,1,0)</f>
        <v>0</v>
      </c>
      <c r="M4" s="11">
        <f>IF(WEEKDAY($N$2)=2,1,0)</f>
        <v>0</v>
      </c>
      <c r="N4" s="11">
        <f>IF(WEEKDAY($N$2)=3,1,0)</f>
        <v>0</v>
      </c>
      <c r="O4" s="11">
        <f>IF(WEEKDAY($N$2)=4,1,0)</f>
        <v>0</v>
      </c>
      <c r="P4" s="11">
        <f>IF(WEEKDAY($N$2)=5,1,0)</f>
        <v>1</v>
      </c>
      <c r="Q4" s="11">
        <f>IF(WEEKDAY($N$2)=6,1,0)</f>
        <v>0</v>
      </c>
      <c r="R4" s="12">
        <f>IF(WEEKDAY($N$2)=7,1,0)</f>
        <v>0</v>
      </c>
      <c r="S4" s="15" t="s">
        <v>9</v>
      </c>
      <c r="T4" s="15"/>
      <c r="U4" s="11">
        <f>IF(WEEKDAY($V$2)=1,1,0)</f>
        <v>1</v>
      </c>
      <c r="V4" s="11">
        <f>IF(WEEKDAY($V$2)=2,1,0)</f>
        <v>0</v>
      </c>
      <c r="W4" s="11">
        <f>IF(WEEKDAY($V$2)=3,1,0)</f>
        <v>0</v>
      </c>
      <c r="X4" s="11">
        <f>IF(WEEKDAY($V$2)=4,1,0)</f>
        <v>0</v>
      </c>
      <c r="Y4" s="11">
        <f>IF(WEEKDAY($V$2)=5,1,0)</f>
        <v>0</v>
      </c>
      <c r="Z4" s="11">
        <f>IF(WEEKDAY($V$2)=6,1,0)</f>
        <v>0</v>
      </c>
      <c r="AA4" s="11">
        <f>IF(WEEKDAY($V$2)=7,1,0)</f>
        <v>0</v>
      </c>
    </row>
    <row r="5" spans="1:29" hidden="1">
      <c r="A5" s="14" t="s">
        <v>2</v>
      </c>
      <c r="B5" s="15"/>
      <c r="C5" s="11">
        <f>IF(WEEKDAY($E$2)=1,1,0)</f>
        <v>0</v>
      </c>
      <c r="D5" s="11">
        <f>IF(WEEKDAY($E$2)=2,1,0)</f>
        <v>0</v>
      </c>
      <c r="E5" s="11">
        <f>IF(WEEKDAY($E$2)=3,1,0)</f>
        <v>1</v>
      </c>
      <c r="F5" s="11">
        <f>IF(WEEKDAY($E$2)=4,1,0)</f>
        <v>0</v>
      </c>
      <c r="G5" s="11">
        <f>IF(WEEKDAY($E$2)=5,1,0)</f>
        <v>0</v>
      </c>
      <c r="H5" s="11">
        <f>IF(WEEKDAY($E$2)=6,1,0)</f>
        <v>0</v>
      </c>
      <c r="I5" s="12">
        <f>IF(WEEKDAY($E$2)=7,1,0)</f>
        <v>0</v>
      </c>
      <c r="J5" s="15" t="s">
        <v>6</v>
      </c>
      <c r="K5" s="15"/>
      <c r="L5" s="11">
        <f>IF(WEEKDAY($O$2)=1,1,0)</f>
        <v>0</v>
      </c>
      <c r="M5" s="11">
        <f>IF(WEEKDAY($O$2)=2,1,0)</f>
        <v>0</v>
      </c>
      <c r="N5" s="11">
        <f>IF(WEEKDAY($O$2)=3,1,0)</f>
        <v>0</v>
      </c>
      <c r="O5" s="11">
        <f>IF(WEEKDAY($O$2)=4,1,0)</f>
        <v>0</v>
      </c>
      <c r="P5" s="11">
        <f>IF(WEEKDAY($O$2)=5,1,0)</f>
        <v>0</v>
      </c>
      <c r="Q5" s="11">
        <f>IF(WEEKDAY($O$2)=6,1,0)</f>
        <v>1</v>
      </c>
      <c r="R5" s="12">
        <f>IF(WEEKDAY($O$2)=7,1,0)</f>
        <v>0</v>
      </c>
      <c r="S5" s="15" t="s">
        <v>10</v>
      </c>
      <c r="T5" s="15"/>
      <c r="U5" s="11">
        <f>IF(WEEKDAY($W$2)=1,1,0)</f>
        <v>0</v>
      </c>
      <c r="V5" s="11">
        <f>IF(WEEKDAY($W$2)=2,1,0)</f>
        <v>1</v>
      </c>
      <c r="W5" s="11">
        <f>IF(WEEKDAY($W$2)=3,1,0)</f>
        <v>0</v>
      </c>
      <c r="X5" s="11">
        <f>IF(WEEKDAY($W$2)=4,1,0)</f>
        <v>0</v>
      </c>
      <c r="Y5" s="11">
        <f>IF(WEEKDAY($W$2)=5,1,0)</f>
        <v>0</v>
      </c>
      <c r="Z5" s="11">
        <f>IF(WEEKDAY($W$2)=6,1,0)</f>
        <v>0</v>
      </c>
      <c r="AA5" s="11">
        <f>IF(WEEKDAY($W$2)=7,1,0)</f>
        <v>0</v>
      </c>
    </row>
    <row r="6" spans="1:29" hidden="1">
      <c r="A6" s="14" t="s">
        <v>3</v>
      </c>
      <c r="B6" s="15"/>
      <c r="C6" s="11">
        <f>IF(WEEKDAY($F$2)=1,1,0)</f>
        <v>0</v>
      </c>
      <c r="D6" s="11">
        <f>IF(WEEKDAY($F$2)=2,1,0)</f>
        <v>0</v>
      </c>
      <c r="E6" s="11">
        <f>IF(WEEKDAY($F$2)=3,1,0)</f>
        <v>0</v>
      </c>
      <c r="F6" s="11">
        <f>IF(WEEKDAY($F$2)=4,1,0)</f>
        <v>1</v>
      </c>
      <c r="G6" s="11">
        <f>IF(WEEKDAY($F$2)=5,1,0)</f>
        <v>0</v>
      </c>
      <c r="H6" s="11">
        <f>IF(WEEKDAY($F$2)=6,1,0)</f>
        <v>0</v>
      </c>
      <c r="I6" s="12">
        <f>IF(WEEKDAY($F$2)=7,1,0)</f>
        <v>0</v>
      </c>
      <c r="J6" s="15" t="s">
        <v>7</v>
      </c>
      <c r="K6" s="15"/>
      <c r="L6" s="11">
        <f>IF(WEEKDAY($P$2)=1,1,0)</f>
        <v>0</v>
      </c>
      <c r="M6" s="11">
        <f>IF(WEEKDAY($P$2)=2,1,0)</f>
        <v>0</v>
      </c>
      <c r="N6" s="11">
        <f>IF(WEEKDAY($P$2)=3,1,0)</f>
        <v>0</v>
      </c>
      <c r="O6" s="11">
        <f>IF(WEEKDAY($P$2)=4,1,0)</f>
        <v>0</v>
      </c>
      <c r="P6" s="11">
        <f>IF(WEEKDAY($P$2)=5,1,0)</f>
        <v>0</v>
      </c>
      <c r="Q6" s="11">
        <f>IF(WEEKDAY($P$2)=6,1,0)</f>
        <v>0</v>
      </c>
      <c r="R6" s="12">
        <f>IF(WEEKDAY($P$2)=7,1,0)</f>
        <v>1</v>
      </c>
      <c r="S6" s="15" t="s">
        <v>11</v>
      </c>
      <c r="T6" s="15"/>
      <c r="U6" s="11">
        <f>IF(WEEKDAY($X$2)=1,1,0)</f>
        <v>0</v>
      </c>
      <c r="V6" s="11">
        <f>IF(WEEKDAY($X$2)=2,1,0)</f>
        <v>1</v>
      </c>
      <c r="W6" s="11">
        <f>IF(WEEKDAY($X$2)=3,1,0)</f>
        <v>0</v>
      </c>
      <c r="X6" s="11">
        <f>IF(WEEKDAY($X$2)=4,1,0)</f>
        <v>0</v>
      </c>
      <c r="Y6" s="11">
        <f>IF(WEEKDAY($X$2)=5,1,0)</f>
        <v>0</v>
      </c>
      <c r="Z6" s="11">
        <f>IF(WEEKDAY($X$2)=6,1,0)</f>
        <v>0</v>
      </c>
      <c r="AA6" s="11">
        <f>IF(WEEKDAY($X$2)=7,1,0)</f>
        <v>0</v>
      </c>
    </row>
    <row r="8" spans="1:29" ht="24.75" customHeight="1">
      <c r="A8" s="16"/>
      <c r="B8" s="17"/>
      <c r="C8" s="18" t="s">
        <v>12</v>
      </c>
      <c r="D8" s="19"/>
      <c r="E8" s="19"/>
      <c r="F8" s="19"/>
      <c r="G8" s="19"/>
      <c r="H8" s="20"/>
      <c r="I8" s="279">
        <v>2014</v>
      </c>
      <c r="J8" s="279"/>
      <c r="K8" s="279"/>
      <c r="N8" s="21" t="s">
        <v>13</v>
      </c>
      <c r="O8" s="22"/>
      <c r="P8" s="22"/>
      <c r="Q8" s="22"/>
      <c r="R8" s="22"/>
      <c r="S8" s="22"/>
    </row>
    <row r="9" spans="1:29" ht="15.75" customHeight="1" thickBot="1">
      <c r="A9" s="23"/>
      <c r="B9" s="23"/>
      <c r="C9" s="24" t="s">
        <v>14</v>
      </c>
      <c r="D9" s="25"/>
      <c r="E9" s="25"/>
      <c r="F9" s="25"/>
      <c r="G9" s="25"/>
      <c r="H9" s="20"/>
      <c r="I9" s="26"/>
      <c r="J9" s="26"/>
      <c r="K9" s="26"/>
    </row>
    <row r="10" spans="1:29" ht="7.5" customHeight="1">
      <c r="A10" s="27"/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30"/>
    </row>
    <row r="11" spans="1:29" ht="7.5" customHeight="1">
      <c r="A11" s="31"/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4"/>
    </row>
    <row r="12" spans="1:29" ht="24.75">
      <c r="A12" s="35"/>
      <c r="B12" s="36"/>
      <c r="C12" s="37"/>
      <c r="D12" s="37"/>
      <c r="E12" s="37"/>
      <c r="F12" s="37"/>
      <c r="G12" s="37"/>
      <c r="H12" s="37"/>
      <c r="I12" s="37"/>
      <c r="J12" s="280" t="s">
        <v>15</v>
      </c>
      <c r="K12" s="281"/>
      <c r="L12" s="281"/>
      <c r="M12" s="281"/>
      <c r="N12" s="281"/>
      <c r="O12" s="281"/>
      <c r="P12" s="282">
        <f>I8</f>
        <v>2014</v>
      </c>
      <c r="Q12" s="282"/>
      <c r="R12" s="38"/>
      <c r="S12" s="39"/>
      <c r="T12" s="39"/>
      <c r="U12" s="40"/>
      <c r="V12" s="40"/>
      <c r="W12" s="40"/>
      <c r="X12" s="40"/>
      <c r="Y12" s="40"/>
      <c r="Z12" s="37"/>
      <c r="AA12" s="37"/>
      <c r="AB12" s="41"/>
    </row>
    <row r="13" spans="1:29" ht="20.25">
      <c r="A13" s="35"/>
      <c r="B13" s="36"/>
      <c r="C13" s="37"/>
      <c r="D13" s="37"/>
      <c r="E13" s="37"/>
      <c r="F13" s="37"/>
      <c r="G13" s="37"/>
      <c r="H13" s="37"/>
      <c r="I13" s="37"/>
      <c r="J13" s="42"/>
      <c r="K13" s="42"/>
      <c r="L13" s="42"/>
      <c r="M13" s="42"/>
      <c r="N13" s="42"/>
      <c r="O13" s="42"/>
      <c r="P13" s="43"/>
      <c r="Q13" s="43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41"/>
    </row>
    <row r="14" spans="1:29">
      <c r="A14" s="31"/>
      <c r="B14" s="32"/>
      <c r="C14" s="33"/>
      <c r="D14" s="33"/>
      <c r="E14" s="44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4"/>
    </row>
    <row r="15" spans="1:29">
      <c r="A15" s="31"/>
      <c r="B15" s="32"/>
      <c r="C15" s="33"/>
      <c r="D15" s="33"/>
      <c r="E15" s="44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4"/>
    </row>
    <row r="16" spans="1:29">
      <c r="A16" s="31"/>
      <c r="B16" s="32"/>
      <c r="C16" s="33"/>
      <c r="D16" s="33"/>
      <c r="E16" s="44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4"/>
    </row>
    <row r="17" spans="1:28">
      <c r="A17" s="31"/>
      <c r="B17" s="32"/>
      <c r="C17" s="33"/>
      <c r="D17" s="33"/>
      <c r="E17" s="44"/>
      <c r="F17" s="33"/>
      <c r="G17" s="33"/>
      <c r="H17" s="33"/>
      <c r="I17" s="33"/>
      <c r="J17" s="33"/>
      <c r="K17" s="33"/>
      <c r="L17" s="33"/>
      <c r="M17" s="33"/>
      <c r="N17" s="44"/>
      <c r="O17" s="33"/>
      <c r="P17" s="33"/>
      <c r="Q17" s="33"/>
      <c r="R17" s="33"/>
      <c r="S17" s="33"/>
      <c r="T17" s="33"/>
      <c r="U17" s="33"/>
      <c r="V17" s="33"/>
      <c r="W17" s="33"/>
      <c r="X17" s="44"/>
      <c r="Y17" s="33"/>
      <c r="Z17" s="33"/>
      <c r="AA17" s="33"/>
      <c r="AB17" s="34"/>
    </row>
    <row r="18" spans="1:28">
      <c r="A18" s="31"/>
      <c r="B18" s="32"/>
      <c r="C18" s="33"/>
      <c r="D18" s="33"/>
      <c r="E18" s="44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4"/>
    </row>
    <row r="19" spans="1:28">
      <c r="A19" s="31"/>
      <c r="B19" s="32"/>
      <c r="C19" s="33"/>
      <c r="D19" s="33"/>
      <c r="E19" s="44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4"/>
    </row>
    <row r="20" spans="1:28">
      <c r="A20" s="31"/>
      <c r="B20" s="32"/>
      <c r="C20" s="33"/>
      <c r="D20" s="33"/>
      <c r="E20" s="44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4"/>
    </row>
    <row r="21" spans="1:28" s="48" customFormat="1" ht="18" customHeight="1" thickBot="1">
      <c r="A21" s="45"/>
      <c r="B21" s="283" t="s">
        <v>16</v>
      </c>
      <c r="C21" s="284"/>
      <c r="D21" s="284"/>
      <c r="E21" s="284"/>
      <c r="F21" s="284"/>
      <c r="G21" s="284"/>
      <c r="H21" s="284"/>
      <c r="I21" s="284"/>
      <c r="J21" s="46"/>
      <c r="K21" s="285" t="s">
        <v>17</v>
      </c>
      <c r="L21" s="286"/>
      <c r="M21" s="286"/>
      <c r="N21" s="286"/>
      <c r="O21" s="286"/>
      <c r="P21" s="286"/>
      <c r="Q21" s="286"/>
      <c r="R21" s="286"/>
      <c r="S21" s="46"/>
      <c r="T21" s="277" t="s">
        <v>18</v>
      </c>
      <c r="U21" s="278"/>
      <c r="V21" s="278"/>
      <c r="W21" s="278"/>
      <c r="X21" s="278"/>
      <c r="Y21" s="278"/>
      <c r="Z21" s="278"/>
      <c r="AA21" s="278"/>
      <c r="AB21" s="47"/>
    </row>
    <row r="22" spans="1:28" ht="18" customHeight="1">
      <c r="A22" s="49"/>
      <c r="B22" s="50" t="s">
        <v>19</v>
      </c>
      <c r="C22" s="51" t="s">
        <v>20</v>
      </c>
      <c r="D22" s="52" t="s">
        <v>21</v>
      </c>
      <c r="E22" s="52" t="s">
        <v>22</v>
      </c>
      <c r="F22" s="52" t="s">
        <v>23</v>
      </c>
      <c r="G22" s="52" t="s">
        <v>24</v>
      </c>
      <c r="H22" s="52" t="s">
        <v>25</v>
      </c>
      <c r="I22" s="53" t="s">
        <v>26</v>
      </c>
      <c r="J22" s="54"/>
      <c r="K22" s="50" t="s">
        <v>19</v>
      </c>
      <c r="L22" s="51" t="s">
        <v>20</v>
      </c>
      <c r="M22" s="52" t="s">
        <v>21</v>
      </c>
      <c r="N22" s="52" t="s">
        <v>22</v>
      </c>
      <c r="O22" s="52" t="s">
        <v>23</v>
      </c>
      <c r="P22" s="52" t="s">
        <v>24</v>
      </c>
      <c r="Q22" s="52" t="s">
        <v>25</v>
      </c>
      <c r="R22" s="53" t="s">
        <v>26</v>
      </c>
      <c r="S22" s="54"/>
      <c r="T22" s="50" t="s">
        <v>19</v>
      </c>
      <c r="U22" s="51" t="s">
        <v>20</v>
      </c>
      <c r="V22" s="52" t="s">
        <v>21</v>
      </c>
      <c r="W22" s="52" t="s">
        <v>22</v>
      </c>
      <c r="X22" s="52" t="s">
        <v>23</v>
      </c>
      <c r="Y22" s="52" t="s">
        <v>24</v>
      </c>
      <c r="Z22" s="52" t="s">
        <v>25</v>
      </c>
      <c r="AA22" s="53" t="s">
        <v>26</v>
      </c>
      <c r="AB22" s="34"/>
    </row>
    <row r="23" spans="1:28" ht="18" customHeight="1">
      <c r="A23" s="55"/>
      <c r="B23" s="56">
        <v>1</v>
      </c>
      <c r="C23" s="57">
        <f>IF($C$3=1,1,0)</f>
        <v>0</v>
      </c>
      <c r="D23" s="58">
        <f>IF($D$3=1,1, IF(C23&gt;0,C23+1, 0))</f>
        <v>0</v>
      </c>
      <c r="E23" s="58">
        <f>IF($E$3=1,1, IF(D23&gt;0,D23+1, 0))</f>
        <v>0</v>
      </c>
      <c r="F23" s="58">
        <f>IF($F$3=1,1, IF(E23&gt;0,E23+1, 0))</f>
        <v>1</v>
      </c>
      <c r="G23" s="58">
        <f>IF($G$3=1,1, IF(F23&gt;0,F23+1, 0))</f>
        <v>2</v>
      </c>
      <c r="H23" s="58">
        <f>IF($H$3=1,1, IF(G23&gt;0,G23+1, 0))</f>
        <v>3</v>
      </c>
      <c r="I23" s="59">
        <f>IF($I$3=1,1, IF(H23&gt;0,H23+1, 0))</f>
        <v>4</v>
      </c>
      <c r="J23" s="60"/>
      <c r="K23" s="61">
        <f>IF(B28&gt;0,B27+1,B27)</f>
        <v>5</v>
      </c>
      <c r="L23" s="57">
        <f>IF($L$3=1,1,0)</f>
        <v>0</v>
      </c>
      <c r="M23" s="58">
        <f>IF($M$3=1,1, IF(L23&gt;0,L23+1, 0))</f>
        <v>0</v>
      </c>
      <c r="N23" s="58">
        <f>IF($N$3=1,1, IF(M23&gt;0,M23+1, 0))</f>
        <v>0</v>
      </c>
      <c r="O23" s="58">
        <f>IF($O$3=1,1, IF(N23&gt;0,N23+1, 0))</f>
        <v>0</v>
      </c>
      <c r="P23" s="58">
        <f>IF($P$3=1,1, IF(O23&gt;0,O23+1, 0))</f>
        <v>0</v>
      </c>
      <c r="Q23" s="58">
        <f>IF($Q$3=1,1, IF(P23&gt;0,P23+1, 0))</f>
        <v>0</v>
      </c>
      <c r="R23" s="59">
        <f>IF($R$3=1,1, IF(Q23&gt;0,Q23+1, 0))</f>
        <v>1</v>
      </c>
      <c r="S23" s="60"/>
      <c r="T23" s="61">
        <f>IF(K28&gt;0,K27+1,K27)</f>
        <v>9</v>
      </c>
      <c r="U23" s="57">
        <f>IF($U$3=1,1,0)</f>
        <v>0</v>
      </c>
      <c r="V23" s="58">
        <f>IF($V$3=1,1, IF(U23&gt;0,U23+1, 0))</f>
        <v>0</v>
      </c>
      <c r="W23" s="58">
        <f>IF($W$3=1,1, IF(V23&gt;0,V23+1, 0))</f>
        <v>0</v>
      </c>
      <c r="X23" s="58">
        <f>IF($X$3=1,1, IF(W23&gt;0,W23+1, 0))</f>
        <v>0</v>
      </c>
      <c r="Y23" s="58">
        <f>IF($Y$3=1,1, IF(X23&gt;0,X23+1, 0))</f>
        <v>0</v>
      </c>
      <c r="Z23" s="58">
        <f>IF($Z$3=1,1, IF(Y23&gt;0,Y23+1, 0))</f>
        <v>0</v>
      </c>
      <c r="AA23" s="59">
        <f>IF($AA$3=1,1, IF(Z23&gt;0,Z23+1, 0))</f>
        <v>1</v>
      </c>
      <c r="AB23" s="34"/>
    </row>
    <row r="24" spans="1:28" ht="18" customHeight="1">
      <c r="A24" s="55"/>
      <c r="B24" s="62">
        <f>B23+1</f>
        <v>2</v>
      </c>
      <c r="C24" s="63">
        <f>IF(AND(I23&gt;0,I23&lt;31),I23+1,0)</f>
        <v>5</v>
      </c>
      <c r="D24" s="64">
        <f t="shared" ref="D24:I28" si="0">IF(AND(C24&gt;0,C24&lt;31),C24+1,0)</f>
        <v>6</v>
      </c>
      <c r="E24" s="64">
        <f t="shared" si="0"/>
        <v>7</v>
      </c>
      <c r="F24" s="64">
        <f t="shared" si="0"/>
        <v>8</v>
      </c>
      <c r="G24" s="64">
        <f t="shared" si="0"/>
        <v>9</v>
      </c>
      <c r="H24" s="64">
        <f t="shared" si="0"/>
        <v>10</v>
      </c>
      <c r="I24" s="65">
        <f t="shared" si="0"/>
        <v>11</v>
      </c>
      <c r="J24" s="60"/>
      <c r="K24" s="61">
        <f>K23+1</f>
        <v>6</v>
      </c>
      <c r="L24" s="63">
        <f>IF(AND(R23&gt;0,R23&lt;$L$2),R23+1,0)</f>
        <v>2</v>
      </c>
      <c r="M24" s="64">
        <f t="shared" ref="M24:R29" si="1">IF(AND(L24&gt;0,L24&lt;$L$2),L24+1,0)</f>
        <v>3</v>
      </c>
      <c r="N24" s="64">
        <f t="shared" si="1"/>
        <v>4</v>
      </c>
      <c r="O24" s="64">
        <f t="shared" si="1"/>
        <v>5</v>
      </c>
      <c r="P24" s="64">
        <f t="shared" si="1"/>
        <v>6</v>
      </c>
      <c r="Q24" s="64">
        <f t="shared" si="1"/>
        <v>7</v>
      </c>
      <c r="R24" s="65">
        <f>IF(AND(Q24&gt;0,Q24&lt;$L$2),Q24+1,0)</f>
        <v>8</v>
      </c>
      <c r="S24" s="60"/>
      <c r="T24" s="61">
        <f>T23+1</f>
        <v>10</v>
      </c>
      <c r="U24" s="63">
        <f>IF(AND(AA23&gt;0,AA23&lt;31),AA23+1,0)</f>
        <v>2</v>
      </c>
      <c r="V24" s="64">
        <f t="shared" ref="V24:AA28" si="2">IF(AND(U24&gt;0,U24&lt;31),U24+1,0)</f>
        <v>3</v>
      </c>
      <c r="W24" s="64">
        <f t="shared" si="2"/>
        <v>4</v>
      </c>
      <c r="X24" s="64">
        <f t="shared" si="2"/>
        <v>5</v>
      </c>
      <c r="Y24" s="64">
        <f t="shared" si="2"/>
        <v>6</v>
      </c>
      <c r="Z24" s="64">
        <f t="shared" si="2"/>
        <v>7</v>
      </c>
      <c r="AA24" s="65">
        <f t="shared" si="2"/>
        <v>8</v>
      </c>
      <c r="AB24" s="34"/>
    </row>
    <row r="25" spans="1:28" ht="18" customHeight="1">
      <c r="A25" s="55"/>
      <c r="B25" s="62">
        <f>B24+1</f>
        <v>3</v>
      </c>
      <c r="C25" s="63">
        <f>IF(AND(I24&gt;0,I24&lt;31),I24+1,0)</f>
        <v>12</v>
      </c>
      <c r="D25" s="64">
        <f t="shared" si="0"/>
        <v>13</v>
      </c>
      <c r="E25" s="64">
        <f t="shared" si="0"/>
        <v>14</v>
      </c>
      <c r="F25" s="64">
        <f t="shared" si="0"/>
        <v>15</v>
      </c>
      <c r="G25" s="64">
        <f t="shared" si="0"/>
        <v>16</v>
      </c>
      <c r="H25" s="64">
        <f t="shared" si="0"/>
        <v>17</v>
      </c>
      <c r="I25" s="65">
        <f t="shared" si="0"/>
        <v>18</v>
      </c>
      <c r="J25" s="60"/>
      <c r="K25" s="61">
        <f>K24+1</f>
        <v>7</v>
      </c>
      <c r="L25" s="63">
        <f>IF(AND(R24&gt;0,R24&lt;$L$2),R24+1,0)</f>
        <v>9</v>
      </c>
      <c r="M25" s="64">
        <f t="shared" si="1"/>
        <v>10</v>
      </c>
      <c r="N25" s="64">
        <f t="shared" si="1"/>
        <v>11</v>
      </c>
      <c r="O25" s="64">
        <f t="shared" si="1"/>
        <v>12</v>
      </c>
      <c r="P25" s="64">
        <f t="shared" si="1"/>
        <v>13</v>
      </c>
      <c r="Q25" s="64">
        <f t="shared" si="1"/>
        <v>14</v>
      </c>
      <c r="R25" s="65">
        <f t="shared" si="1"/>
        <v>15</v>
      </c>
      <c r="S25" s="60"/>
      <c r="T25" s="61">
        <f>T24+1</f>
        <v>11</v>
      </c>
      <c r="U25" s="63">
        <f>IF(AND(AA24&gt;0,AA24&lt;31),AA24+1,0)</f>
        <v>9</v>
      </c>
      <c r="V25" s="64">
        <f t="shared" si="2"/>
        <v>10</v>
      </c>
      <c r="W25" s="64">
        <f t="shared" si="2"/>
        <v>11</v>
      </c>
      <c r="X25" s="64">
        <f t="shared" si="2"/>
        <v>12</v>
      </c>
      <c r="Y25" s="64">
        <f t="shared" si="2"/>
        <v>13</v>
      </c>
      <c r="Z25" s="64">
        <f t="shared" si="2"/>
        <v>14</v>
      </c>
      <c r="AA25" s="65">
        <f t="shared" si="2"/>
        <v>15</v>
      </c>
      <c r="AB25" s="34"/>
    </row>
    <row r="26" spans="1:28" ht="18" customHeight="1">
      <c r="A26" s="55"/>
      <c r="B26" s="62">
        <f>B25+1</f>
        <v>4</v>
      </c>
      <c r="C26" s="63">
        <f>IF(AND(I25&gt;0,I25&lt;31),I25+1,0)</f>
        <v>19</v>
      </c>
      <c r="D26" s="64">
        <f t="shared" si="0"/>
        <v>20</v>
      </c>
      <c r="E26" s="64">
        <f t="shared" si="0"/>
        <v>21</v>
      </c>
      <c r="F26" s="64">
        <f t="shared" si="0"/>
        <v>22</v>
      </c>
      <c r="G26" s="64">
        <f t="shared" si="0"/>
        <v>23</v>
      </c>
      <c r="H26" s="64">
        <f t="shared" si="0"/>
        <v>24</v>
      </c>
      <c r="I26" s="65">
        <f t="shared" si="0"/>
        <v>25</v>
      </c>
      <c r="J26" s="60"/>
      <c r="K26" s="61">
        <f>K25+1</f>
        <v>8</v>
      </c>
      <c r="L26" s="63">
        <f>IF(AND(R25&gt;0,R25&lt;$L$2),R25+1,0)</f>
        <v>16</v>
      </c>
      <c r="M26" s="64">
        <f t="shared" si="1"/>
        <v>17</v>
      </c>
      <c r="N26" s="64">
        <f t="shared" si="1"/>
        <v>18</v>
      </c>
      <c r="O26" s="64">
        <f t="shared" si="1"/>
        <v>19</v>
      </c>
      <c r="P26" s="64">
        <f t="shared" si="1"/>
        <v>20</v>
      </c>
      <c r="Q26" s="64">
        <f t="shared" si="1"/>
        <v>21</v>
      </c>
      <c r="R26" s="65">
        <f t="shared" si="1"/>
        <v>22</v>
      </c>
      <c r="S26" s="60"/>
      <c r="T26" s="61">
        <f>T25+1</f>
        <v>12</v>
      </c>
      <c r="U26" s="63">
        <f>IF(AND(AA25&gt;0,AA25&lt;31),AA25+1,0)</f>
        <v>16</v>
      </c>
      <c r="V26" s="64">
        <f t="shared" si="2"/>
        <v>17</v>
      </c>
      <c r="W26" s="64">
        <f t="shared" si="2"/>
        <v>18</v>
      </c>
      <c r="X26" s="64">
        <f t="shared" si="2"/>
        <v>19</v>
      </c>
      <c r="Y26" s="64">
        <f t="shared" si="2"/>
        <v>20</v>
      </c>
      <c r="Z26" s="64">
        <f t="shared" si="2"/>
        <v>21</v>
      </c>
      <c r="AA26" s="65">
        <f t="shared" si="2"/>
        <v>22</v>
      </c>
      <c r="AB26" s="34"/>
    </row>
    <row r="27" spans="1:28" ht="18" customHeight="1">
      <c r="A27" s="55"/>
      <c r="B27" s="62">
        <f>B26+1</f>
        <v>5</v>
      </c>
      <c r="C27" s="63">
        <f>IF(AND(I26&gt;0,I26&lt;31),I26+1,0)</f>
        <v>26</v>
      </c>
      <c r="D27" s="64">
        <f t="shared" si="0"/>
        <v>27</v>
      </c>
      <c r="E27" s="64">
        <f t="shared" si="0"/>
        <v>28</v>
      </c>
      <c r="F27" s="64">
        <f t="shared" si="0"/>
        <v>29</v>
      </c>
      <c r="G27" s="64">
        <f t="shared" si="0"/>
        <v>30</v>
      </c>
      <c r="H27" s="64">
        <f t="shared" si="0"/>
        <v>31</v>
      </c>
      <c r="I27" s="65">
        <f t="shared" si="0"/>
        <v>0</v>
      </c>
      <c r="J27" s="60"/>
      <c r="K27" s="61">
        <f>K26+1</f>
        <v>9</v>
      </c>
      <c r="L27" s="63">
        <f>IF(AND(R26&gt;0,R26&lt;$L$2),R26+1,0)</f>
        <v>23</v>
      </c>
      <c r="M27" s="64">
        <f t="shared" si="1"/>
        <v>24</v>
      </c>
      <c r="N27" s="64">
        <f t="shared" si="1"/>
        <v>25</v>
      </c>
      <c r="O27" s="64">
        <f t="shared" si="1"/>
        <v>26</v>
      </c>
      <c r="P27" s="64">
        <f t="shared" si="1"/>
        <v>27</v>
      </c>
      <c r="Q27" s="64">
        <f t="shared" si="1"/>
        <v>28</v>
      </c>
      <c r="R27" s="65">
        <f t="shared" si="1"/>
        <v>0</v>
      </c>
      <c r="S27" s="60"/>
      <c r="T27" s="61">
        <f>T26+1</f>
        <v>13</v>
      </c>
      <c r="U27" s="63">
        <f>IF(AND(AA26&gt;0,AA26&lt;31),AA26+1,0)</f>
        <v>23</v>
      </c>
      <c r="V27" s="64">
        <f t="shared" si="2"/>
        <v>24</v>
      </c>
      <c r="W27" s="64">
        <f t="shared" si="2"/>
        <v>25</v>
      </c>
      <c r="X27" s="64">
        <f t="shared" si="2"/>
        <v>26</v>
      </c>
      <c r="Y27" s="64">
        <f t="shared" si="2"/>
        <v>27</v>
      </c>
      <c r="Z27" s="66">
        <f t="shared" si="2"/>
        <v>28</v>
      </c>
      <c r="AA27" s="65">
        <f t="shared" si="2"/>
        <v>29</v>
      </c>
      <c r="AB27" s="34"/>
    </row>
    <row r="28" spans="1:28" ht="6" customHeight="1" thickBot="1">
      <c r="A28" s="55"/>
      <c r="B28" s="67">
        <f>IF(C28=0,0,B27+1)</f>
        <v>0</v>
      </c>
      <c r="C28" s="68">
        <f>IF(AND(I27&gt;0,I27&lt;31),I27+1,0)</f>
        <v>0</v>
      </c>
      <c r="D28" s="69">
        <f t="shared" si="0"/>
        <v>0</v>
      </c>
      <c r="E28" s="69">
        <f t="shared" si="0"/>
        <v>0</v>
      </c>
      <c r="F28" s="69">
        <f t="shared" si="0"/>
        <v>0</v>
      </c>
      <c r="G28" s="69">
        <f t="shared" si="0"/>
        <v>0</v>
      </c>
      <c r="H28" s="69">
        <f t="shared" si="0"/>
        <v>0</v>
      </c>
      <c r="I28" s="70">
        <f t="shared" si="0"/>
        <v>0</v>
      </c>
      <c r="J28" s="60"/>
      <c r="K28" s="71">
        <f>IF(L28=0,0,K27+1)</f>
        <v>0</v>
      </c>
      <c r="L28" s="72">
        <f>IF(AND(R27&gt;0,R27&lt;$L$2),R27+1,0)</f>
        <v>0</v>
      </c>
      <c r="M28" s="69">
        <f t="shared" si="1"/>
        <v>0</v>
      </c>
      <c r="N28" s="69">
        <f t="shared" si="1"/>
        <v>0</v>
      </c>
      <c r="O28" s="69">
        <f t="shared" si="1"/>
        <v>0</v>
      </c>
      <c r="P28" s="69">
        <f t="shared" si="1"/>
        <v>0</v>
      </c>
      <c r="Q28" s="69">
        <f t="shared" si="1"/>
        <v>0</v>
      </c>
      <c r="R28" s="70">
        <f t="shared" si="1"/>
        <v>0</v>
      </c>
      <c r="S28" s="60"/>
      <c r="T28" s="71">
        <f>IF(U28=0,0,T27+1)</f>
        <v>14</v>
      </c>
      <c r="U28" s="72">
        <f>IF(AND(AA27&gt;0,AA27&lt;31),AA27+1,0)</f>
        <v>30</v>
      </c>
      <c r="V28" s="69">
        <f t="shared" si="2"/>
        <v>31</v>
      </c>
      <c r="W28" s="69">
        <f t="shared" si="2"/>
        <v>0</v>
      </c>
      <c r="X28" s="69">
        <f t="shared" si="2"/>
        <v>0</v>
      </c>
      <c r="Y28" s="69">
        <f t="shared" si="2"/>
        <v>0</v>
      </c>
      <c r="Z28" s="69">
        <f t="shared" si="2"/>
        <v>0</v>
      </c>
      <c r="AA28" s="70">
        <f t="shared" si="2"/>
        <v>0</v>
      </c>
      <c r="AB28" s="34"/>
    </row>
    <row r="29" spans="1:28" ht="18" customHeight="1">
      <c r="A29" s="55"/>
      <c r="B29" s="73"/>
      <c r="C29" s="74"/>
      <c r="D29" s="33"/>
      <c r="E29" s="33"/>
      <c r="F29" s="33"/>
      <c r="G29" s="33"/>
      <c r="H29" s="33"/>
      <c r="I29" s="75"/>
      <c r="J29" s="60"/>
      <c r="K29" s="73"/>
      <c r="L29" s="75"/>
      <c r="M29" s="33"/>
      <c r="N29" s="33"/>
      <c r="O29" s="33" t="str">
        <f ca="1">IF(TODAY()=DATE(I8,2,14),"Sinh Nhat Tam","")</f>
        <v/>
      </c>
      <c r="P29" s="33">
        <f t="shared" ca="1" si="1"/>
        <v>0</v>
      </c>
      <c r="Q29" s="33">
        <f t="shared" ca="1" si="1"/>
        <v>0</v>
      </c>
      <c r="R29" s="75">
        <f t="shared" ca="1" si="1"/>
        <v>0</v>
      </c>
      <c r="S29" s="60"/>
      <c r="T29" s="73"/>
      <c r="U29" s="75"/>
      <c r="V29" s="33"/>
      <c r="W29" s="33"/>
      <c r="X29" s="33"/>
      <c r="Y29" s="33"/>
      <c r="Z29" s="33"/>
      <c r="AA29" s="75"/>
      <c r="AB29" s="34"/>
    </row>
    <row r="30" spans="1:28" ht="18" customHeight="1">
      <c r="A30" s="55"/>
      <c r="B30" s="73"/>
      <c r="C30" s="74"/>
      <c r="D30" s="33"/>
      <c r="E30" s="33"/>
      <c r="F30" s="33"/>
      <c r="G30" s="33"/>
      <c r="H30" s="33"/>
      <c r="I30" s="75"/>
      <c r="J30" s="60"/>
      <c r="K30" s="73"/>
      <c r="L30" s="75"/>
      <c r="M30" s="33"/>
      <c r="N30" s="33"/>
      <c r="O30" s="33"/>
      <c r="P30" s="33"/>
      <c r="Q30" s="33"/>
      <c r="R30" s="75"/>
      <c r="S30" s="60"/>
      <c r="T30" s="73"/>
      <c r="U30" s="75"/>
      <c r="V30" s="33"/>
      <c r="W30" s="33"/>
      <c r="X30" s="33"/>
      <c r="Y30" s="33"/>
      <c r="Z30" s="33"/>
      <c r="AA30" s="75"/>
      <c r="AB30" s="34"/>
    </row>
    <row r="31" spans="1:28" ht="18" customHeight="1">
      <c r="A31" s="55"/>
      <c r="B31" s="73"/>
      <c r="C31" s="74"/>
      <c r="D31" s="33"/>
      <c r="E31" s="33"/>
      <c r="F31" s="33"/>
      <c r="G31" s="44"/>
      <c r="H31" s="33"/>
      <c r="I31" s="75"/>
      <c r="J31" s="60"/>
      <c r="K31" s="44"/>
      <c r="L31" s="75"/>
      <c r="M31" s="33"/>
      <c r="N31" s="44"/>
      <c r="O31" s="33"/>
      <c r="P31" s="33"/>
      <c r="Q31" s="33"/>
      <c r="R31" s="75"/>
      <c r="S31" s="60"/>
      <c r="T31" s="73"/>
      <c r="U31" s="75"/>
      <c r="V31" s="33"/>
      <c r="W31" s="33"/>
      <c r="X31" s="33"/>
      <c r="Y31" s="33"/>
      <c r="Z31" s="33"/>
      <c r="AA31" s="75"/>
      <c r="AB31" s="34"/>
    </row>
    <row r="32" spans="1:28" ht="18" customHeight="1">
      <c r="A32" s="55"/>
      <c r="B32" s="73"/>
      <c r="C32" s="74"/>
      <c r="D32" s="33"/>
      <c r="E32" s="33"/>
      <c r="F32" s="33"/>
      <c r="G32" s="33"/>
      <c r="H32" s="33"/>
      <c r="I32" s="75"/>
      <c r="J32" s="60"/>
      <c r="K32" s="73"/>
      <c r="L32" s="75"/>
      <c r="M32" s="33"/>
      <c r="N32" s="33"/>
      <c r="O32" s="33"/>
      <c r="P32" s="33"/>
      <c r="Q32" s="33"/>
      <c r="R32" s="75"/>
      <c r="S32" s="60"/>
      <c r="T32" s="73"/>
      <c r="U32" s="75"/>
      <c r="V32" s="33"/>
      <c r="W32" s="33"/>
      <c r="X32" s="33"/>
      <c r="Y32" s="33"/>
      <c r="Z32" s="33"/>
      <c r="AA32" s="75"/>
      <c r="AB32" s="34"/>
    </row>
    <row r="33" spans="1:28" ht="18" customHeight="1">
      <c r="A33" s="55"/>
      <c r="B33" s="73"/>
      <c r="C33" s="74"/>
      <c r="D33" s="33"/>
      <c r="E33" s="33"/>
      <c r="F33" s="33"/>
      <c r="G33" s="33"/>
      <c r="H33" s="33"/>
      <c r="I33" s="75"/>
      <c r="J33" s="60"/>
      <c r="K33" s="73"/>
      <c r="L33" s="75"/>
      <c r="M33" s="33"/>
      <c r="N33" s="33"/>
      <c r="O33" s="33"/>
      <c r="P33" s="33"/>
      <c r="Q33" s="33"/>
      <c r="R33" s="75"/>
      <c r="S33" s="60"/>
      <c r="T33" s="73"/>
      <c r="U33" s="75"/>
      <c r="V33" s="33"/>
      <c r="W33" s="33"/>
      <c r="X33" s="33"/>
      <c r="Y33" s="33"/>
      <c r="Z33" s="33"/>
      <c r="AA33" s="75"/>
      <c r="AB33" s="34"/>
    </row>
    <row r="34" spans="1:28" ht="18" customHeight="1">
      <c r="A34" s="55"/>
      <c r="B34" s="60"/>
      <c r="C34" s="33"/>
      <c r="D34" s="33"/>
      <c r="E34" s="33"/>
      <c r="F34" s="33"/>
      <c r="G34" s="33"/>
      <c r="H34" s="33"/>
      <c r="I34" s="33"/>
      <c r="J34" s="60"/>
      <c r="K34" s="60"/>
      <c r="L34" s="33"/>
      <c r="M34" s="33"/>
      <c r="N34" s="33"/>
      <c r="O34" s="33"/>
      <c r="P34" s="33"/>
      <c r="Q34" s="33"/>
      <c r="R34" s="33"/>
      <c r="S34" s="60"/>
      <c r="T34" s="60"/>
      <c r="U34" s="33"/>
      <c r="V34" s="33"/>
      <c r="W34" s="33"/>
      <c r="X34" s="33"/>
      <c r="Y34" s="33"/>
      <c r="Z34" s="33"/>
      <c r="AA34" s="33"/>
      <c r="AB34" s="34"/>
    </row>
    <row r="35" spans="1:28" s="78" customFormat="1" ht="18" customHeight="1" thickBot="1">
      <c r="A35" s="76"/>
      <c r="B35" s="287" t="s">
        <v>27</v>
      </c>
      <c r="C35" s="288"/>
      <c r="D35" s="288"/>
      <c r="E35" s="288"/>
      <c r="F35" s="288"/>
      <c r="G35" s="288"/>
      <c r="H35" s="288"/>
      <c r="I35" s="288"/>
      <c r="J35" s="46"/>
      <c r="K35" s="289" t="s">
        <v>28</v>
      </c>
      <c r="L35" s="290"/>
      <c r="M35" s="290"/>
      <c r="N35" s="290"/>
      <c r="O35" s="290"/>
      <c r="P35" s="290"/>
      <c r="Q35" s="290"/>
      <c r="R35" s="290"/>
      <c r="S35" s="46"/>
      <c r="T35" s="285" t="s">
        <v>29</v>
      </c>
      <c r="U35" s="286"/>
      <c r="V35" s="286"/>
      <c r="W35" s="286"/>
      <c r="X35" s="286"/>
      <c r="Y35" s="286"/>
      <c r="Z35" s="286"/>
      <c r="AA35" s="286"/>
      <c r="AB35" s="77"/>
    </row>
    <row r="36" spans="1:28" ht="18" customHeight="1">
      <c r="A36" s="55"/>
      <c r="B36" s="50" t="s">
        <v>19</v>
      </c>
      <c r="C36" s="51" t="s">
        <v>20</v>
      </c>
      <c r="D36" s="52" t="s">
        <v>21</v>
      </c>
      <c r="E36" s="52" t="s">
        <v>22</v>
      </c>
      <c r="F36" s="52" t="s">
        <v>23</v>
      </c>
      <c r="G36" s="52" t="s">
        <v>24</v>
      </c>
      <c r="H36" s="52" t="s">
        <v>25</v>
      </c>
      <c r="I36" s="53" t="s">
        <v>26</v>
      </c>
      <c r="J36" s="54"/>
      <c r="K36" s="50" t="s">
        <v>19</v>
      </c>
      <c r="L36" s="51" t="s">
        <v>20</v>
      </c>
      <c r="M36" s="52" t="s">
        <v>21</v>
      </c>
      <c r="N36" s="52" t="s">
        <v>22</v>
      </c>
      <c r="O36" s="52" t="s">
        <v>23</v>
      </c>
      <c r="P36" s="52" t="s">
        <v>24</v>
      </c>
      <c r="Q36" s="52" t="s">
        <v>25</v>
      </c>
      <c r="R36" s="53" t="s">
        <v>26</v>
      </c>
      <c r="S36" s="54"/>
      <c r="T36" s="50" t="s">
        <v>19</v>
      </c>
      <c r="U36" s="51" t="s">
        <v>20</v>
      </c>
      <c r="V36" s="52" t="s">
        <v>21</v>
      </c>
      <c r="W36" s="52" t="s">
        <v>22</v>
      </c>
      <c r="X36" s="52" t="s">
        <v>23</v>
      </c>
      <c r="Y36" s="52" t="s">
        <v>24</v>
      </c>
      <c r="Z36" s="52" t="s">
        <v>25</v>
      </c>
      <c r="AA36" s="53" t="s">
        <v>26</v>
      </c>
      <c r="AB36" s="34"/>
    </row>
    <row r="37" spans="1:28" ht="18" customHeight="1">
      <c r="A37" s="55"/>
      <c r="B37" s="79">
        <f>IF(T28&gt;0,T28,T27+1)</f>
        <v>14</v>
      </c>
      <c r="C37" s="57">
        <f>IF($C$4=1,1,0)</f>
        <v>0</v>
      </c>
      <c r="D37" s="58">
        <f>IF($D$4=1,1, IF(C37&gt;0,C37+1, 0))</f>
        <v>0</v>
      </c>
      <c r="E37" s="58">
        <f>IF($E$4=1,1, IF(D37&gt;0,D37+1, 0))</f>
        <v>1</v>
      </c>
      <c r="F37" s="58">
        <f>IF($F$4=1,1, IF(E37&gt;0,E37+1, 0))</f>
        <v>2</v>
      </c>
      <c r="G37" s="58">
        <f>IF($G$4=1,1, IF(F37&gt;0,F37+1, 0))</f>
        <v>3</v>
      </c>
      <c r="H37" s="58">
        <f>IF($H$4=1,1, IF(G37&gt;0,G37+1, 0))</f>
        <v>4</v>
      </c>
      <c r="I37" s="59">
        <f>IF($I$4=1,1, IF(H37&gt;0,H37+1, 0))</f>
        <v>5</v>
      </c>
      <c r="J37" s="60"/>
      <c r="K37" s="61">
        <f>IF(B42&gt;0,B41+1,B41)</f>
        <v>18</v>
      </c>
      <c r="L37" s="57">
        <f>IF($L$4=1,1,0)</f>
        <v>0</v>
      </c>
      <c r="M37" s="58">
        <f>IF($M$4=1,1, IF(L37&gt;0,L37+1, 0))</f>
        <v>0</v>
      </c>
      <c r="N37" s="58">
        <f>IF($N$4=1,1, IF(M37&gt;0,M37+1, 0))</f>
        <v>0</v>
      </c>
      <c r="O37" s="58">
        <f>IF($O$4=1,1, IF(N37&gt;0,N37+1, 0))</f>
        <v>0</v>
      </c>
      <c r="P37" s="58">
        <f>IF($P$4=1,1, IF(O37&gt;0,O37+1, 0))</f>
        <v>1</v>
      </c>
      <c r="Q37" s="58">
        <f>IF($Q$4=1,1, IF(P37&gt;0,P37+1, 0))</f>
        <v>2</v>
      </c>
      <c r="R37" s="59">
        <f>IF($R$4=1,1, IF(Q37&gt;0,Q37+1, 0))</f>
        <v>3</v>
      </c>
      <c r="S37" s="60"/>
      <c r="T37" s="61">
        <f>IF(K42&gt;0,K41+1,K41)</f>
        <v>22</v>
      </c>
      <c r="U37" s="57">
        <f>IF($U$4=1,1,0)</f>
        <v>1</v>
      </c>
      <c r="V37" s="58">
        <f>IF($V$4=1,1, IF(U37&gt;0,U37+1, 0))</f>
        <v>2</v>
      </c>
      <c r="W37" s="58">
        <f>IF($W$4=1,1, IF(V37&gt;0,V37+1, 0))</f>
        <v>3</v>
      </c>
      <c r="X37" s="58">
        <f>IF($X$4=1,1, IF(W37&gt;0,W37+1, 0))</f>
        <v>4</v>
      </c>
      <c r="Y37" s="58">
        <f>IF($Y$4=1,1, IF(X37&gt;0,X37+1, 0))</f>
        <v>5</v>
      </c>
      <c r="Z37" s="58">
        <f>IF($Z$4=1,1, IF(Y37&gt;0,Y37+1, 0))</f>
        <v>6</v>
      </c>
      <c r="AA37" s="59">
        <f>IF($AA$4=1,1, IF(Z37&gt;0,Z37+1, 0))</f>
        <v>7</v>
      </c>
      <c r="AB37" s="34"/>
    </row>
    <row r="38" spans="1:28" ht="18" customHeight="1">
      <c r="A38" s="55"/>
      <c r="B38" s="61">
        <f>B37+1</f>
        <v>15</v>
      </c>
      <c r="C38" s="63">
        <f>IF(AND(I37&gt;0,I37&lt;30),I37+1,0)</f>
        <v>6</v>
      </c>
      <c r="D38" s="64">
        <f t="shared" ref="D38:I42" si="3">IF(AND(C38&gt;0,C38&lt;30),C38+1,0)</f>
        <v>7</v>
      </c>
      <c r="E38" s="64">
        <f t="shared" si="3"/>
        <v>8</v>
      </c>
      <c r="F38" s="64">
        <f t="shared" si="3"/>
        <v>9</v>
      </c>
      <c r="G38" s="64">
        <f t="shared" si="3"/>
        <v>10</v>
      </c>
      <c r="H38" s="64">
        <f t="shared" si="3"/>
        <v>11</v>
      </c>
      <c r="I38" s="65">
        <f t="shared" si="3"/>
        <v>12</v>
      </c>
      <c r="J38" s="60"/>
      <c r="K38" s="61">
        <f>K37+1</f>
        <v>19</v>
      </c>
      <c r="L38" s="63">
        <f>IF(AND(R37&gt;0,R37&lt;31),R37+1,0)</f>
        <v>4</v>
      </c>
      <c r="M38" s="64">
        <f t="shared" ref="M38:R42" si="4">IF(AND(L38&gt;0,L38&lt;31),L38+1,0)</f>
        <v>5</v>
      </c>
      <c r="N38" s="64">
        <f t="shared" si="4"/>
        <v>6</v>
      </c>
      <c r="O38" s="64">
        <f t="shared" si="4"/>
        <v>7</v>
      </c>
      <c r="P38" s="64">
        <f t="shared" si="4"/>
        <v>8</v>
      </c>
      <c r="Q38" s="64">
        <f t="shared" si="4"/>
        <v>9</v>
      </c>
      <c r="R38" s="65">
        <f t="shared" si="4"/>
        <v>10</v>
      </c>
      <c r="S38" s="60"/>
      <c r="T38" s="61">
        <f>T37+1</f>
        <v>23</v>
      </c>
      <c r="U38" s="63">
        <f>IF(AND(AA37&gt;0,AA37&lt;30),AA37+1,0)</f>
        <v>8</v>
      </c>
      <c r="V38" s="64">
        <f t="shared" ref="V38:AA42" si="5">IF(AND(U38&gt;0,U38&lt;30),U38+1,0)</f>
        <v>9</v>
      </c>
      <c r="W38" s="64">
        <f t="shared" si="5"/>
        <v>10</v>
      </c>
      <c r="X38" s="64">
        <f t="shared" si="5"/>
        <v>11</v>
      </c>
      <c r="Y38" s="64">
        <f t="shared" si="5"/>
        <v>12</v>
      </c>
      <c r="Z38" s="64">
        <f t="shared" si="5"/>
        <v>13</v>
      </c>
      <c r="AA38" s="65">
        <f t="shared" si="5"/>
        <v>14</v>
      </c>
      <c r="AB38" s="34"/>
    </row>
    <row r="39" spans="1:28" ht="18" customHeight="1">
      <c r="A39" s="55"/>
      <c r="B39" s="61">
        <f>B38+1</f>
        <v>16</v>
      </c>
      <c r="C39" s="63">
        <f>IF(AND(I38&gt;0,I38&lt;30),I38+1,0)</f>
        <v>13</v>
      </c>
      <c r="D39" s="64">
        <f t="shared" si="3"/>
        <v>14</v>
      </c>
      <c r="E39" s="64">
        <f t="shared" si="3"/>
        <v>15</v>
      </c>
      <c r="F39" s="64">
        <f t="shared" si="3"/>
        <v>16</v>
      </c>
      <c r="G39" s="64">
        <f t="shared" si="3"/>
        <v>17</v>
      </c>
      <c r="H39" s="64">
        <f t="shared" si="3"/>
        <v>18</v>
      </c>
      <c r="I39" s="65">
        <f t="shared" si="3"/>
        <v>19</v>
      </c>
      <c r="J39" s="60"/>
      <c r="K39" s="61">
        <f>K38+1</f>
        <v>20</v>
      </c>
      <c r="L39" s="63">
        <f>IF(AND(R38&gt;0,R38&lt;31),R38+1,0)</f>
        <v>11</v>
      </c>
      <c r="M39" s="64">
        <f t="shared" si="4"/>
        <v>12</v>
      </c>
      <c r="N39" s="64">
        <f t="shared" si="4"/>
        <v>13</v>
      </c>
      <c r="O39" s="64">
        <f t="shared" si="4"/>
        <v>14</v>
      </c>
      <c r="P39" s="64">
        <f t="shared" si="4"/>
        <v>15</v>
      </c>
      <c r="Q39" s="64">
        <f t="shared" si="4"/>
        <v>16</v>
      </c>
      <c r="R39" s="65">
        <f t="shared" si="4"/>
        <v>17</v>
      </c>
      <c r="S39" s="60"/>
      <c r="T39" s="61">
        <f>T38+1</f>
        <v>24</v>
      </c>
      <c r="U39" s="63">
        <f>IF(AND(AA38&gt;0,AA38&lt;30),AA38+1,0)</f>
        <v>15</v>
      </c>
      <c r="V39" s="64">
        <f t="shared" si="5"/>
        <v>16</v>
      </c>
      <c r="W39" s="64">
        <f t="shared" si="5"/>
        <v>17</v>
      </c>
      <c r="X39" s="64">
        <f t="shared" si="5"/>
        <v>18</v>
      </c>
      <c r="Y39" s="64">
        <f t="shared" si="5"/>
        <v>19</v>
      </c>
      <c r="Z39" s="64">
        <f t="shared" si="5"/>
        <v>20</v>
      </c>
      <c r="AA39" s="65">
        <f t="shared" si="5"/>
        <v>21</v>
      </c>
      <c r="AB39" s="34"/>
    </row>
    <row r="40" spans="1:28" ht="18" customHeight="1">
      <c r="A40" s="55"/>
      <c r="B40" s="61">
        <f>B39+1</f>
        <v>17</v>
      </c>
      <c r="C40" s="63">
        <f>IF(AND(I39&gt;0,I39&lt;30),I39+1,0)</f>
        <v>20</v>
      </c>
      <c r="D40" s="64">
        <f t="shared" si="3"/>
        <v>21</v>
      </c>
      <c r="E40" s="64">
        <f t="shared" si="3"/>
        <v>22</v>
      </c>
      <c r="F40" s="64">
        <f t="shared" si="3"/>
        <v>23</v>
      </c>
      <c r="G40" s="64">
        <f t="shared" si="3"/>
        <v>24</v>
      </c>
      <c r="H40" s="64">
        <f t="shared" si="3"/>
        <v>25</v>
      </c>
      <c r="I40" s="65">
        <f t="shared" si="3"/>
        <v>26</v>
      </c>
      <c r="J40" s="60"/>
      <c r="K40" s="61">
        <f>K39+1</f>
        <v>21</v>
      </c>
      <c r="L40" s="63">
        <f>IF(AND(R39&gt;0,R39&lt;31),R39+1,0)</f>
        <v>18</v>
      </c>
      <c r="M40" s="64">
        <f t="shared" si="4"/>
        <v>19</v>
      </c>
      <c r="N40" s="64">
        <f t="shared" si="4"/>
        <v>20</v>
      </c>
      <c r="O40" s="64">
        <f t="shared" si="4"/>
        <v>21</v>
      </c>
      <c r="P40" s="64">
        <f t="shared" si="4"/>
        <v>22</v>
      </c>
      <c r="Q40" s="64">
        <f t="shared" si="4"/>
        <v>23</v>
      </c>
      <c r="R40" s="65">
        <f t="shared" si="4"/>
        <v>24</v>
      </c>
      <c r="S40" s="60"/>
      <c r="T40" s="61">
        <f>T39+1</f>
        <v>25</v>
      </c>
      <c r="U40" s="63">
        <f>IF(AND(AA39&gt;0,AA39&lt;30),AA39+1,0)</f>
        <v>22</v>
      </c>
      <c r="V40" s="64">
        <f t="shared" si="5"/>
        <v>23</v>
      </c>
      <c r="W40" s="64">
        <f t="shared" si="5"/>
        <v>24</v>
      </c>
      <c r="X40" s="64">
        <f t="shared" si="5"/>
        <v>25</v>
      </c>
      <c r="Y40" s="64">
        <f t="shared" si="5"/>
        <v>26</v>
      </c>
      <c r="Z40" s="64">
        <f t="shared" si="5"/>
        <v>27</v>
      </c>
      <c r="AA40" s="65">
        <f t="shared" si="5"/>
        <v>28</v>
      </c>
      <c r="AB40" s="34"/>
    </row>
    <row r="41" spans="1:28" ht="18" customHeight="1">
      <c r="A41" s="55"/>
      <c r="B41" s="61">
        <f>B40+1</f>
        <v>18</v>
      </c>
      <c r="C41" s="63">
        <f>IF(AND(I40&gt;0,I40&lt;30),I40+1,0)</f>
        <v>27</v>
      </c>
      <c r="D41" s="64">
        <f t="shared" si="3"/>
        <v>28</v>
      </c>
      <c r="E41" s="64">
        <f t="shared" si="3"/>
        <v>29</v>
      </c>
      <c r="F41" s="64">
        <f t="shared" si="3"/>
        <v>30</v>
      </c>
      <c r="G41" s="64">
        <f t="shared" si="3"/>
        <v>0</v>
      </c>
      <c r="H41" s="64">
        <f t="shared" si="3"/>
        <v>0</v>
      </c>
      <c r="I41" s="65">
        <f t="shared" si="3"/>
        <v>0</v>
      </c>
      <c r="J41" s="60"/>
      <c r="K41" s="61">
        <f>K40+1</f>
        <v>22</v>
      </c>
      <c r="L41" s="63">
        <f>IF(AND(R40&gt;0,R40&lt;31),R40+1,0)</f>
        <v>25</v>
      </c>
      <c r="M41" s="64">
        <f t="shared" si="4"/>
        <v>26</v>
      </c>
      <c r="N41" s="64">
        <f t="shared" si="4"/>
        <v>27</v>
      </c>
      <c r="O41" s="64">
        <f t="shared" si="4"/>
        <v>28</v>
      </c>
      <c r="P41" s="64">
        <f t="shared" si="4"/>
        <v>29</v>
      </c>
      <c r="Q41" s="64">
        <f t="shared" si="4"/>
        <v>30</v>
      </c>
      <c r="R41" s="65">
        <f t="shared" si="4"/>
        <v>31</v>
      </c>
      <c r="S41" s="60"/>
      <c r="T41" s="61">
        <f>T40+1</f>
        <v>26</v>
      </c>
      <c r="U41" s="63">
        <f>IF(AND(AA40&gt;0,AA40&lt;30),AA40+1,0)</f>
        <v>29</v>
      </c>
      <c r="V41" s="64">
        <f t="shared" si="5"/>
        <v>30</v>
      </c>
      <c r="W41" s="64">
        <f t="shared" si="5"/>
        <v>0</v>
      </c>
      <c r="X41" s="64">
        <f t="shared" si="5"/>
        <v>0</v>
      </c>
      <c r="Y41" s="64">
        <f t="shared" si="5"/>
        <v>0</v>
      </c>
      <c r="Z41" s="64">
        <f t="shared" si="5"/>
        <v>0</v>
      </c>
      <c r="AA41" s="65">
        <f t="shared" si="5"/>
        <v>0</v>
      </c>
      <c r="AB41" s="34"/>
    </row>
    <row r="42" spans="1:28" ht="18" customHeight="1" thickBot="1">
      <c r="A42" s="55"/>
      <c r="B42" s="71">
        <f>IF(C42=0,0,B41+1)</f>
        <v>0</v>
      </c>
      <c r="C42" s="68">
        <f>IF(AND(I41&gt;0,I41&lt;30),I41+1,0)</f>
        <v>0</v>
      </c>
      <c r="D42" s="69">
        <f t="shared" si="3"/>
        <v>0</v>
      </c>
      <c r="E42" s="69">
        <f t="shared" si="3"/>
        <v>0</v>
      </c>
      <c r="F42" s="69">
        <f t="shared" si="3"/>
        <v>0</v>
      </c>
      <c r="G42" s="69">
        <f t="shared" si="3"/>
        <v>0</v>
      </c>
      <c r="H42" s="69">
        <f t="shared" si="3"/>
        <v>0</v>
      </c>
      <c r="I42" s="70">
        <f t="shared" si="3"/>
        <v>0</v>
      </c>
      <c r="J42" s="60"/>
      <c r="K42" s="71">
        <f>IF(L42=0,0,K41+1)</f>
        <v>0</v>
      </c>
      <c r="L42" s="72">
        <f>IF(AND(R41&gt;0,R41&lt;31),R41+1,0)</f>
        <v>0</v>
      </c>
      <c r="M42" s="69">
        <f t="shared" si="4"/>
        <v>0</v>
      </c>
      <c r="N42" s="69">
        <f t="shared" si="4"/>
        <v>0</v>
      </c>
      <c r="O42" s="69">
        <f t="shared" si="4"/>
        <v>0</v>
      </c>
      <c r="P42" s="69">
        <f t="shared" si="4"/>
        <v>0</v>
      </c>
      <c r="Q42" s="69">
        <f t="shared" si="4"/>
        <v>0</v>
      </c>
      <c r="R42" s="70">
        <f t="shared" si="4"/>
        <v>0</v>
      </c>
      <c r="S42" s="60"/>
      <c r="T42" s="71">
        <f>IF(U42=0,0,T41+1)</f>
        <v>0</v>
      </c>
      <c r="U42" s="72">
        <f>IF(AND(AA41&gt;0,AA41&lt;30),AA41+1,0)</f>
        <v>0</v>
      </c>
      <c r="V42" s="69">
        <f t="shared" si="5"/>
        <v>0</v>
      </c>
      <c r="W42" s="69">
        <f t="shared" si="5"/>
        <v>0</v>
      </c>
      <c r="X42" s="69">
        <f t="shared" si="5"/>
        <v>0</v>
      </c>
      <c r="Y42" s="69">
        <f t="shared" si="5"/>
        <v>0</v>
      </c>
      <c r="Z42" s="69">
        <f t="shared" si="5"/>
        <v>0</v>
      </c>
      <c r="AA42" s="70">
        <f t="shared" si="5"/>
        <v>0</v>
      </c>
      <c r="AB42" s="34"/>
    </row>
    <row r="43" spans="1:28" ht="18" customHeight="1">
      <c r="A43" s="55"/>
      <c r="B43" s="80"/>
      <c r="C43" s="81"/>
      <c r="D43" s="82"/>
      <c r="E43" s="82"/>
      <c r="F43" s="82"/>
      <c r="G43" s="82"/>
      <c r="H43" s="82"/>
      <c r="I43" s="83"/>
      <c r="J43" s="60"/>
      <c r="K43" s="80"/>
      <c r="L43" s="83"/>
      <c r="M43" s="82"/>
      <c r="N43" s="82"/>
      <c r="O43" s="82"/>
      <c r="P43" s="82"/>
      <c r="Q43" s="82"/>
      <c r="R43" s="83"/>
      <c r="S43" s="60"/>
      <c r="T43" s="80"/>
      <c r="U43" s="83"/>
      <c r="V43" s="82"/>
      <c r="W43" s="82"/>
      <c r="X43" s="82"/>
      <c r="Y43" s="82"/>
      <c r="Z43" s="82"/>
      <c r="AA43" s="83"/>
      <c r="AB43" s="34"/>
    </row>
    <row r="44" spans="1:28" ht="18" customHeight="1">
      <c r="A44" s="55"/>
      <c r="B44" s="60"/>
      <c r="C44" s="33"/>
      <c r="D44" s="33"/>
      <c r="E44" s="33"/>
      <c r="F44" s="33"/>
      <c r="G44" s="33"/>
      <c r="H44" s="33"/>
      <c r="I44" s="33"/>
      <c r="J44" s="60"/>
      <c r="K44" s="60"/>
      <c r="L44" s="33"/>
      <c r="M44" s="33"/>
      <c r="N44" s="33"/>
      <c r="O44" s="33"/>
      <c r="P44" s="33"/>
      <c r="Q44" s="33"/>
      <c r="R44" s="33"/>
      <c r="S44" s="60"/>
      <c r="T44" s="60"/>
      <c r="U44" s="33"/>
      <c r="V44" s="33"/>
      <c r="W44" s="33"/>
      <c r="X44" s="33"/>
      <c r="Y44" s="33"/>
      <c r="Z44" s="33"/>
      <c r="AA44" s="33"/>
      <c r="AB44" s="34"/>
    </row>
    <row r="45" spans="1:28" ht="18" customHeight="1">
      <c r="A45" s="55"/>
      <c r="B45" s="60"/>
      <c r="C45" s="33"/>
      <c r="D45" s="33"/>
      <c r="E45" s="33"/>
      <c r="F45" s="33"/>
      <c r="G45" s="33"/>
      <c r="H45" s="33"/>
      <c r="I45" s="33"/>
      <c r="J45" s="60"/>
      <c r="K45" s="60"/>
      <c r="L45" s="33"/>
      <c r="M45" s="33"/>
      <c r="N45" s="44"/>
      <c r="O45" s="33"/>
      <c r="P45" s="33"/>
      <c r="Q45" s="33"/>
      <c r="R45" s="33"/>
      <c r="S45" s="60"/>
      <c r="T45" s="60"/>
      <c r="U45" s="33"/>
      <c r="V45" s="44"/>
      <c r="W45" s="33"/>
      <c r="X45" s="33"/>
      <c r="Y45" s="33"/>
      <c r="Z45" s="33"/>
      <c r="AA45" s="33"/>
      <c r="AB45" s="34"/>
    </row>
    <row r="46" spans="1:28" ht="18" customHeight="1">
      <c r="A46" s="55"/>
      <c r="B46" s="60"/>
      <c r="C46" s="33"/>
      <c r="D46" s="33"/>
      <c r="E46" s="44"/>
      <c r="F46" s="33"/>
      <c r="G46" s="33"/>
      <c r="H46" s="33"/>
      <c r="I46" s="33"/>
      <c r="J46" s="60"/>
      <c r="K46" s="60"/>
      <c r="L46" s="33"/>
      <c r="M46" s="33"/>
      <c r="N46" s="33"/>
      <c r="O46" s="33"/>
      <c r="P46" s="33"/>
      <c r="Q46" s="33"/>
      <c r="R46" s="33"/>
      <c r="S46" s="60"/>
      <c r="T46" s="60"/>
      <c r="U46" s="33"/>
      <c r="V46" s="33"/>
      <c r="W46" s="33"/>
      <c r="X46" s="33"/>
      <c r="Y46" s="33"/>
      <c r="Z46" s="33"/>
      <c r="AA46" s="33"/>
      <c r="AB46" s="34"/>
    </row>
    <row r="47" spans="1:28" ht="18" customHeight="1">
      <c r="A47" s="55"/>
      <c r="B47" s="60"/>
      <c r="C47" s="33"/>
      <c r="D47" s="33"/>
      <c r="E47" s="33"/>
      <c r="F47" s="33"/>
      <c r="G47" s="33"/>
      <c r="H47" s="33"/>
      <c r="I47" s="33"/>
      <c r="J47" s="60"/>
      <c r="K47" s="60"/>
      <c r="L47" s="33"/>
      <c r="M47" s="33"/>
      <c r="N47" s="33"/>
      <c r="O47" s="33"/>
      <c r="P47" s="33"/>
      <c r="Q47" s="33"/>
      <c r="R47" s="33"/>
      <c r="S47" s="60"/>
      <c r="T47" s="60"/>
      <c r="U47" s="33"/>
      <c r="V47" s="33"/>
      <c r="W47" s="33"/>
      <c r="X47" s="33"/>
      <c r="Y47" s="33"/>
      <c r="Z47" s="33"/>
      <c r="AA47" s="33"/>
      <c r="AB47" s="34"/>
    </row>
    <row r="48" spans="1:28" ht="18" customHeight="1">
      <c r="A48" s="55"/>
      <c r="B48" s="60"/>
      <c r="C48" s="33"/>
      <c r="D48" s="33"/>
      <c r="E48" s="33"/>
      <c r="F48" s="33"/>
      <c r="G48" s="33"/>
      <c r="H48" s="33"/>
      <c r="I48" s="33"/>
      <c r="J48" s="60"/>
      <c r="K48" s="60"/>
      <c r="L48" s="33"/>
      <c r="M48" s="33"/>
      <c r="N48" s="33"/>
      <c r="O48" s="33"/>
      <c r="P48" s="33"/>
      <c r="Q48" s="33"/>
      <c r="R48" s="33"/>
      <c r="S48" s="60"/>
      <c r="T48" s="60"/>
      <c r="U48" s="33"/>
      <c r="V48" s="33"/>
      <c r="W48" s="33"/>
      <c r="X48" s="33"/>
      <c r="Y48" s="33"/>
      <c r="Z48" s="33"/>
      <c r="AA48" s="33"/>
      <c r="AB48" s="34"/>
    </row>
    <row r="49" spans="1:28" s="78" customFormat="1" ht="18" customHeight="1" thickBot="1">
      <c r="A49" s="76"/>
      <c r="B49" s="285" t="s">
        <v>30</v>
      </c>
      <c r="C49" s="286"/>
      <c r="D49" s="286"/>
      <c r="E49" s="286"/>
      <c r="F49" s="286"/>
      <c r="G49" s="286"/>
      <c r="H49" s="286"/>
      <c r="I49" s="286"/>
      <c r="J49" s="46"/>
      <c r="K49" s="287" t="s">
        <v>31</v>
      </c>
      <c r="L49" s="288"/>
      <c r="M49" s="288"/>
      <c r="N49" s="288"/>
      <c r="O49" s="288"/>
      <c r="P49" s="288"/>
      <c r="Q49" s="288"/>
      <c r="R49" s="288"/>
      <c r="S49" s="46"/>
      <c r="T49" s="283" t="s">
        <v>32</v>
      </c>
      <c r="U49" s="284"/>
      <c r="V49" s="284"/>
      <c r="W49" s="284"/>
      <c r="X49" s="284"/>
      <c r="Y49" s="284"/>
      <c r="Z49" s="284"/>
      <c r="AA49" s="284"/>
      <c r="AB49" s="77"/>
    </row>
    <row r="50" spans="1:28" ht="18" customHeight="1">
      <c r="A50" s="55"/>
      <c r="B50" s="50" t="s">
        <v>19</v>
      </c>
      <c r="C50" s="51" t="s">
        <v>20</v>
      </c>
      <c r="D50" s="52" t="s">
        <v>21</v>
      </c>
      <c r="E50" s="52" t="s">
        <v>22</v>
      </c>
      <c r="F50" s="52" t="s">
        <v>23</v>
      </c>
      <c r="G50" s="52" t="s">
        <v>24</v>
      </c>
      <c r="H50" s="52" t="s">
        <v>25</v>
      </c>
      <c r="I50" s="53" t="s">
        <v>26</v>
      </c>
      <c r="J50" s="54"/>
      <c r="K50" s="50" t="s">
        <v>19</v>
      </c>
      <c r="L50" s="51" t="s">
        <v>20</v>
      </c>
      <c r="M50" s="52" t="s">
        <v>21</v>
      </c>
      <c r="N50" s="52" t="s">
        <v>22</v>
      </c>
      <c r="O50" s="52" t="s">
        <v>23</v>
      </c>
      <c r="P50" s="52" t="s">
        <v>24</v>
      </c>
      <c r="Q50" s="52" t="s">
        <v>25</v>
      </c>
      <c r="R50" s="53" t="s">
        <v>26</v>
      </c>
      <c r="S50" s="54"/>
      <c r="T50" s="50" t="s">
        <v>19</v>
      </c>
      <c r="U50" s="51" t="s">
        <v>20</v>
      </c>
      <c r="V50" s="52" t="s">
        <v>21</v>
      </c>
      <c r="W50" s="52" t="s">
        <v>22</v>
      </c>
      <c r="X50" s="52" t="s">
        <v>23</v>
      </c>
      <c r="Y50" s="52" t="s">
        <v>24</v>
      </c>
      <c r="Z50" s="52" t="s">
        <v>25</v>
      </c>
      <c r="AA50" s="53" t="s">
        <v>26</v>
      </c>
      <c r="AB50" s="34"/>
    </row>
    <row r="51" spans="1:28" ht="18" customHeight="1">
      <c r="A51" s="55"/>
      <c r="B51" s="79">
        <f>IF(T42&gt;0,T42,T41+1)</f>
        <v>27</v>
      </c>
      <c r="C51" s="57">
        <f>IF($C$5=1,1,0)</f>
        <v>0</v>
      </c>
      <c r="D51" s="58">
        <f>IF($D$5=1,1, IF(C51&gt;0,C51+1, 0))</f>
        <v>0</v>
      </c>
      <c r="E51" s="58">
        <f>IF($E$5=1,1, IF(D51&gt;0,D51+1, 0))</f>
        <v>1</v>
      </c>
      <c r="F51" s="58">
        <f>IF($F$5=1,1, IF(E51&gt;0,E51+1, 0))</f>
        <v>2</v>
      </c>
      <c r="G51" s="58">
        <f>IF($G$5=1,1, IF(F51&gt;0,F51+1, 0))</f>
        <v>3</v>
      </c>
      <c r="H51" s="58">
        <f>IF($H$5=1,1, IF(G51&gt;0,G51+1, 0))</f>
        <v>4</v>
      </c>
      <c r="I51" s="59">
        <f>IF($I$5=1,1, IF(H51&gt;0,H51+1, 0))</f>
        <v>5</v>
      </c>
      <c r="J51" s="60"/>
      <c r="K51" s="61">
        <f>IF(B56&gt;0,B55+1,B55)</f>
        <v>31</v>
      </c>
      <c r="L51" s="57">
        <f>IF($L$5=1,1,0)</f>
        <v>0</v>
      </c>
      <c r="M51" s="58">
        <f>IF($M$5=1,1, IF(L51&gt;0,L51+1, 0))</f>
        <v>0</v>
      </c>
      <c r="N51" s="58">
        <f>IF($N$5=1,1, IF(M51&gt;0,M51+1, 0))</f>
        <v>0</v>
      </c>
      <c r="O51" s="58">
        <f>IF($O$5=1,1, IF(N51&gt;0,N51+1, 0))</f>
        <v>0</v>
      </c>
      <c r="P51" s="58">
        <f>IF($P$5=1,1, IF(O51&gt;0,O51+1, 0))</f>
        <v>0</v>
      </c>
      <c r="Q51" s="58">
        <f>IF($Q$5=1,1, IF(P51&gt;0,P51+1, 0))</f>
        <v>1</v>
      </c>
      <c r="R51" s="59">
        <f>IF($R$5=1,1, IF(Q51&gt;0,Q51+1, 0))</f>
        <v>2</v>
      </c>
      <c r="S51" s="60"/>
      <c r="T51" s="61">
        <f>IF(K56&gt;0,K55+1,K55)</f>
        <v>36</v>
      </c>
      <c r="U51" s="57">
        <f>IF($U$5=1,1,0)</f>
        <v>0</v>
      </c>
      <c r="V51" s="58">
        <f>IF($V$5=1,1, IF(U51&gt;0,U51+1, 0))</f>
        <v>1</v>
      </c>
      <c r="W51" s="58">
        <f>IF($W$5=1,1, IF(V51&gt;0,V51+1, 0))</f>
        <v>2</v>
      </c>
      <c r="X51" s="58">
        <f>IF($X$5=1,1, IF(W51&gt;0,W51+1, 0))</f>
        <v>3</v>
      </c>
      <c r="Y51" s="58">
        <f>IF($Y$5=1,1, IF(X51&gt;0,X51+1, 0))</f>
        <v>4</v>
      </c>
      <c r="Z51" s="84">
        <f>IF($Z$5=1,1, IF(Y51&gt;0,Y51+1, 0))</f>
        <v>5</v>
      </c>
      <c r="AA51" s="59">
        <f>IF($AA$5=1,1, IF(Z51&gt;0,Z51+1, 0))</f>
        <v>6</v>
      </c>
      <c r="AB51" s="34"/>
    </row>
    <row r="52" spans="1:28" ht="18" customHeight="1">
      <c r="A52" s="55"/>
      <c r="B52" s="61">
        <f>B51+1</f>
        <v>28</v>
      </c>
      <c r="C52" s="63">
        <f>IF(AND(I51&gt;0,I51&lt;31),I51+1,0)</f>
        <v>6</v>
      </c>
      <c r="D52" s="64">
        <f t="shared" ref="D52:I56" si="6">IF(AND(C52&gt;0,C52&lt;31),C52+1,0)</f>
        <v>7</v>
      </c>
      <c r="E52" s="64">
        <f t="shared" si="6"/>
        <v>8</v>
      </c>
      <c r="F52" s="64">
        <f t="shared" si="6"/>
        <v>9</v>
      </c>
      <c r="G52" s="64">
        <f t="shared" si="6"/>
        <v>10</v>
      </c>
      <c r="H52" s="64">
        <f t="shared" si="6"/>
        <v>11</v>
      </c>
      <c r="I52" s="65">
        <f t="shared" si="6"/>
        <v>12</v>
      </c>
      <c r="J52" s="60"/>
      <c r="K52" s="61">
        <f>K51+1</f>
        <v>32</v>
      </c>
      <c r="L52" s="63">
        <f>IF(AND(R51&gt;0,R51&lt;31),R51+1,0)</f>
        <v>3</v>
      </c>
      <c r="M52" s="64">
        <f t="shared" ref="M52:R56" si="7">IF(AND(L52&gt;0,L52&lt;31),L52+1,0)</f>
        <v>4</v>
      </c>
      <c r="N52" s="64">
        <f t="shared" si="7"/>
        <v>5</v>
      </c>
      <c r="O52" s="64">
        <f t="shared" si="7"/>
        <v>6</v>
      </c>
      <c r="P52" s="64">
        <f t="shared" si="7"/>
        <v>7</v>
      </c>
      <c r="Q52" s="64">
        <f t="shared" si="7"/>
        <v>8</v>
      </c>
      <c r="R52" s="65">
        <f t="shared" si="7"/>
        <v>9</v>
      </c>
      <c r="S52" s="60"/>
      <c r="T52" s="61">
        <f>T51+1</f>
        <v>37</v>
      </c>
      <c r="U52" s="63">
        <f>IF(AND(AA51&gt;0,AA51&lt;30),AA51+1,0)</f>
        <v>7</v>
      </c>
      <c r="V52" s="64">
        <f t="shared" ref="V52:AA56" si="8">IF(AND(U52&gt;0,U52&lt;30),U52+1,0)</f>
        <v>8</v>
      </c>
      <c r="W52" s="64">
        <f t="shared" si="8"/>
        <v>9</v>
      </c>
      <c r="X52" s="64">
        <f t="shared" si="8"/>
        <v>10</v>
      </c>
      <c r="Y52" s="64">
        <f t="shared" si="8"/>
        <v>11</v>
      </c>
      <c r="Z52" s="85">
        <f t="shared" si="8"/>
        <v>12</v>
      </c>
      <c r="AA52" s="65">
        <f t="shared" si="8"/>
        <v>13</v>
      </c>
      <c r="AB52" s="34"/>
    </row>
    <row r="53" spans="1:28" ht="18" customHeight="1">
      <c r="A53" s="55"/>
      <c r="B53" s="61">
        <f>B52+1</f>
        <v>29</v>
      </c>
      <c r="C53" s="63">
        <f>IF(AND(I52&gt;0,I52&lt;31),I52+1,0)</f>
        <v>13</v>
      </c>
      <c r="D53" s="64">
        <f t="shared" si="6"/>
        <v>14</v>
      </c>
      <c r="E53" s="64">
        <f t="shared" si="6"/>
        <v>15</v>
      </c>
      <c r="F53" s="64">
        <f t="shared" si="6"/>
        <v>16</v>
      </c>
      <c r="G53" s="64">
        <f t="shared" si="6"/>
        <v>17</v>
      </c>
      <c r="H53" s="64">
        <f t="shared" si="6"/>
        <v>18</v>
      </c>
      <c r="I53" s="65">
        <f t="shared" si="6"/>
        <v>19</v>
      </c>
      <c r="J53" s="60"/>
      <c r="K53" s="61">
        <f>K52+1</f>
        <v>33</v>
      </c>
      <c r="L53" s="63">
        <f>IF(AND(R52&gt;0,R52&lt;31),R52+1,0)</f>
        <v>10</v>
      </c>
      <c r="M53" s="64">
        <f t="shared" si="7"/>
        <v>11</v>
      </c>
      <c r="N53" s="64">
        <f t="shared" si="7"/>
        <v>12</v>
      </c>
      <c r="O53" s="64">
        <f t="shared" si="7"/>
        <v>13</v>
      </c>
      <c r="P53" s="64">
        <f t="shared" si="7"/>
        <v>14</v>
      </c>
      <c r="Q53" s="64">
        <f t="shared" si="7"/>
        <v>15</v>
      </c>
      <c r="R53" s="65">
        <f t="shared" si="7"/>
        <v>16</v>
      </c>
      <c r="S53" s="60"/>
      <c r="T53" s="61">
        <f>T52+1</f>
        <v>38</v>
      </c>
      <c r="U53" s="63">
        <f>IF(AND(AA52&gt;0,AA52&lt;30),AA52+1,0)</f>
        <v>14</v>
      </c>
      <c r="V53" s="64">
        <f t="shared" si="8"/>
        <v>15</v>
      </c>
      <c r="W53" s="64">
        <f t="shared" si="8"/>
        <v>16</v>
      </c>
      <c r="X53" s="64">
        <f t="shared" si="8"/>
        <v>17</v>
      </c>
      <c r="Y53" s="64">
        <f t="shared" si="8"/>
        <v>18</v>
      </c>
      <c r="Z53" s="85">
        <f t="shared" si="8"/>
        <v>19</v>
      </c>
      <c r="AA53" s="65">
        <f t="shared" si="8"/>
        <v>20</v>
      </c>
      <c r="AB53" s="34"/>
    </row>
    <row r="54" spans="1:28" ht="18" customHeight="1">
      <c r="A54" s="55"/>
      <c r="B54" s="61">
        <f>B53+1</f>
        <v>30</v>
      </c>
      <c r="C54" s="63">
        <f>IF(AND(I53&gt;0,I53&lt;31),I53+1,0)</f>
        <v>20</v>
      </c>
      <c r="D54" s="64">
        <f t="shared" si="6"/>
        <v>21</v>
      </c>
      <c r="E54" s="64">
        <f t="shared" si="6"/>
        <v>22</v>
      </c>
      <c r="F54" s="64">
        <f t="shared" si="6"/>
        <v>23</v>
      </c>
      <c r="G54" s="64">
        <f t="shared" si="6"/>
        <v>24</v>
      </c>
      <c r="H54" s="64">
        <f t="shared" si="6"/>
        <v>25</v>
      </c>
      <c r="I54" s="65">
        <f t="shared" si="6"/>
        <v>26</v>
      </c>
      <c r="J54" s="60"/>
      <c r="K54" s="61">
        <f>K53+1</f>
        <v>34</v>
      </c>
      <c r="L54" s="63">
        <f>IF(AND(R53&gt;0,R53&lt;31),R53+1,0)</f>
        <v>17</v>
      </c>
      <c r="M54" s="64">
        <f t="shared" si="7"/>
        <v>18</v>
      </c>
      <c r="N54" s="64">
        <f t="shared" si="7"/>
        <v>19</v>
      </c>
      <c r="O54" s="64">
        <f t="shared" si="7"/>
        <v>20</v>
      </c>
      <c r="P54" s="64">
        <f t="shared" si="7"/>
        <v>21</v>
      </c>
      <c r="Q54" s="64">
        <f t="shared" si="7"/>
        <v>22</v>
      </c>
      <c r="R54" s="65">
        <f t="shared" si="7"/>
        <v>23</v>
      </c>
      <c r="S54" s="60"/>
      <c r="T54" s="61">
        <f>T53+1</f>
        <v>39</v>
      </c>
      <c r="U54" s="63">
        <f>IF(AND(AA53&gt;0,AA53&lt;30),AA53+1,0)</f>
        <v>21</v>
      </c>
      <c r="V54" s="64">
        <f t="shared" si="8"/>
        <v>22</v>
      </c>
      <c r="W54" s="64">
        <f t="shared" si="8"/>
        <v>23</v>
      </c>
      <c r="X54" s="64">
        <f t="shared" si="8"/>
        <v>24</v>
      </c>
      <c r="Y54" s="64">
        <f t="shared" si="8"/>
        <v>25</v>
      </c>
      <c r="Z54" s="85">
        <f t="shared" si="8"/>
        <v>26</v>
      </c>
      <c r="AA54" s="65">
        <f t="shared" si="8"/>
        <v>27</v>
      </c>
      <c r="AB54" s="34"/>
    </row>
    <row r="55" spans="1:28" ht="18" customHeight="1">
      <c r="A55" s="55"/>
      <c r="B55" s="61">
        <f>B54+1</f>
        <v>31</v>
      </c>
      <c r="C55" s="63">
        <f>IF(AND(I54&gt;0,I54&lt;31),I54+1,0)</f>
        <v>27</v>
      </c>
      <c r="D55" s="64">
        <f t="shared" si="6"/>
        <v>28</v>
      </c>
      <c r="E55" s="64">
        <f t="shared" si="6"/>
        <v>29</v>
      </c>
      <c r="F55" s="64">
        <f t="shared" si="6"/>
        <v>30</v>
      </c>
      <c r="G55" s="64">
        <f t="shared" si="6"/>
        <v>31</v>
      </c>
      <c r="H55" s="64">
        <f t="shared" si="6"/>
        <v>0</v>
      </c>
      <c r="I55" s="65">
        <f t="shared" si="6"/>
        <v>0</v>
      </c>
      <c r="J55" s="60"/>
      <c r="K55" s="61">
        <f>K54+1</f>
        <v>35</v>
      </c>
      <c r="L55" s="63">
        <f>IF(AND(R54&gt;0,R54&lt;31),R54+1,0)</f>
        <v>24</v>
      </c>
      <c r="M55" s="64">
        <f t="shared" si="7"/>
        <v>25</v>
      </c>
      <c r="N55" s="64">
        <f t="shared" si="7"/>
        <v>26</v>
      </c>
      <c r="O55" s="64">
        <f t="shared" si="7"/>
        <v>27</v>
      </c>
      <c r="P55" s="64">
        <f t="shared" si="7"/>
        <v>28</v>
      </c>
      <c r="Q55" s="64">
        <f t="shared" si="7"/>
        <v>29</v>
      </c>
      <c r="R55" s="65">
        <f t="shared" si="7"/>
        <v>30</v>
      </c>
      <c r="S55" s="60"/>
      <c r="T55" s="61">
        <f>T54+1</f>
        <v>40</v>
      </c>
      <c r="U55" s="63">
        <f>IF(AND(AA54&gt;0,AA54&lt;30),AA54+1,0)</f>
        <v>28</v>
      </c>
      <c r="V55" s="64">
        <f t="shared" si="8"/>
        <v>29</v>
      </c>
      <c r="W55" s="64">
        <f t="shared" si="8"/>
        <v>30</v>
      </c>
      <c r="X55" s="64">
        <f t="shared" si="8"/>
        <v>0</v>
      </c>
      <c r="Y55" s="64">
        <f t="shared" si="8"/>
        <v>0</v>
      </c>
      <c r="Z55" s="85">
        <f t="shared" si="8"/>
        <v>0</v>
      </c>
      <c r="AA55" s="65">
        <f t="shared" si="8"/>
        <v>0</v>
      </c>
      <c r="AB55" s="34"/>
    </row>
    <row r="56" spans="1:28" ht="18" customHeight="1" thickBot="1">
      <c r="A56" s="55"/>
      <c r="B56" s="71">
        <f>IF(C56=0,0,B55+1)</f>
        <v>0</v>
      </c>
      <c r="C56" s="68">
        <f>IF(AND(I55&gt;0,I55&lt;31),I55+1,0)</f>
        <v>0</v>
      </c>
      <c r="D56" s="69">
        <f t="shared" si="6"/>
        <v>0</v>
      </c>
      <c r="E56" s="69">
        <f t="shared" si="6"/>
        <v>0</v>
      </c>
      <c r="F56" s="69">
        <f t="shared" si="6"/>
        <v>0</v>
      </c>
      <c r="G56" s="69">
        <f t="shared" si="6"/>
        <v>0</v>
      </c>
      <c r="H56" s="69">
        <f t="shared" si="6"/>
        <v>0</v>
      </c>
      <c r="I56" s="70">
        <f t="shared" si="6"/>
        <v>0</v>
      </c>
      <c r="J56" s="60"/>
      <c r="K56" s="71">
        <f>IF(L56=0,0,K55+1)</f>
        <v>36</v>
      </c>
      <c r="L56" s="72">
        <f>IF(AND(R55&gt;0,R55&lt;31),R55+1,0)</f>
        <v>31</v>
      </c>
      <c r="M56" s="69">
        <f t="shared" si="7"/>
        <v>0</v>
      </c>
      <c r="N56" s="69">
        <f t="shared" si="7"/>
        <v>0</v>
      </c>
      <c r="O56" s="69">
        <f t="shared" si="7"/>
        <v>0</v>
      </c>
      <c r="P56" s="69">
        <f t="shared" si="7"/>
        <v>0</v>
      </c>
      <c r="Q56" s="69">
        <f t="shared" si="7"/>
        <v>0</v>
      </c>
      <c r="R56" s="70">
        <f t="shared" si="7"/>
        <v>0</v>
      </c>
      <c r="S56" s="60"/>
      <c r="T56" s="71">
        <f>IF(U56=0,0,T55+1)</f>
        <v>0</v>
      </c>
      <c r="U56" s="72">
        <f>IF(AND(AA55&gt;0,AA55&lt;30),AA55+1,0)</f>
        <v>0</v>
      </c>
      <c r="V56" s="69">
        <f t="shared" si="8"/>
        <v>0</v>
      </c>
      <c r="W56" s="69">
        <f t="shared" si="8"/>
        <v>0</v>
      </c>
      <c r="X56" s="69">
        <f t="shared" si="8"/>
        <v>0</v>
      </c>
      <c r="Y56" s="69">
        <f t="shared" si="8"/>
        <v>0</v>
      </c>
      <c r="Z56" s="69">
        <f t="shared" si="8"/>
        <v>0</v>
      </c>
      <c r="AA56" s="70">
        <f t="shared" si="8"/>
        <v>0</v>
      </c>
      <c r="AB56" s="34"/>
    </row>
    <row r="57" spans="1:28" ht="18" customHeight="1">
      <c r="A57" s="55"/>
      <c r="B57" s="60"/>
      <c r="C57" s="33"/>
      <c r="D57" s="33"/>
      <c r="E57" s="33"/>
      <c r="F57" s="33"/>
      <c r="G57" s="33"/>
      <c r="H57" s="33"/>
      <c r="I57" s="33"/>
      <c r="J57" s="60"/>
      <c r="K57" s="60"/>
      <c r="L57" s="33"/>
      <c r="M57" s="33"/>
      <c r="N57" s="33"/>
      <c r="O57" s="33"/>
      <c r="P57" s="33"/>
      <c r="Q57" s="33"/>
      <c r="R57" s="33"/>
      <c r="S57" s="60"/>
      <c r="T57" s="60"/>
      <c r="U57" s="33"/>
      <c r="V57" s="33"/>
      <c r="W57" s="33"/>
      <c r="X57" s="33"/>
      <c r="Y57" s="33"/>
      <c r="Z57" s="33"/>
      <c r="AA57" s="33"/>
      <c r="AB57" s="34"/>
    </row>
    <row r="58" spans="1:28" ht="18" customHeight="1">
      <c r="A58" s="55"/>
      <c r="B58" s="60"/>
      <c r="C58" s="33"/>
      <c r="D58" s="33"/>
      <c r="E58" s="33"/>
      <c r="F58" s="33"/>
      <c r="G58" s="33"/>
      <c r="H58" s="33"/>
      <c r="I58" s="33"/>
      <c r="J58" s="60"/>
      <c r="K58" s="60"/>
      <c r="L58" s="33"/>
      <c r="M58" s="33"/>
      <c r="N58" s="33"/>
      <c r="O58" s="33"/>
      <c r="P58" s="33"/>
      <c r="Q58" s="33"/>
      <c r="R58" s="33"/>
      <c r="S58" s="60"/>
      <c r="T58" s="60"/>
      <c r="U58" s="33"/>
      <c r="V58" s="33"/>
      <c r="W58" s="33"/>
      <c r="X58" s="33"/>
      <c r="Y58" s="33"/>
      <c r="Z58" s="33"/>
      <c r="AA58" s="33"/>
      <c r="AB58" s="34"/>
    </row>
    <row r="59" spans="1:28" ht="18" customHeight="1">
      <c r="A59" s="55"/>
      <c r="B59" s="60"/>
      <c r="C59" s="33"/>
      <c r="D59" s="33"/>
      <c r="E59" s="44"/>
      <c r="F59" s="33"/>
      <c r="G59" s="33"/>
      <c r="H59" s="33"/>
      <c r="I59" s="44"/>
      <c r="J59" s="60"/>
      <c r="K59" s="60"/>
      <c r="L59" s="33"/>
      <c r="M59" s="33"/>
      <c r="N59" s="44"/>
      <c r="O59" s="33"/>
      <c r="P59" s="33"/>
      <c r="Q59" s="33"/>
      <c r="R59" s="33"/>
      <c r="S59" s="60"/>
      <c r="T59" s="60"/>
      <c r="U59" s="33"/>
      <c r="V59" s="44"/>
      <c r="W59" s="33"/>
      <c r="X59" s="33"/>
      <c r="Y59" s="33"/>
      <c r="Z59" s="33"/>
      <c r="AA59" s="33"/>
      <c r="AB59" s="34"/>
    </row>
    <row r="60" spans="1:28" ht="18" customHeight="1">
      <c r="A60" s="55"/>
      <c r="B60" s="60"/>
      <c r="C60" s="33"/>
      <c r="D60" s="33"/>
      <c r="E60" s="33"/>
      <c r="F60" s="33"/>
      <c r="G60" s="33"/>
      <c r="H60" s="33"/>
      <c r="I60" s="33"/>
      <c r="J60" s="60"/>
      <c r="K60" s="60"/>
      <c r="L60" s="33"/>
      <c r="M60" s="33"/>
      <c r="N60" s="33"/>
      <c r="O60" s="33"/>
      <c r="P60" s="33"/>
      <c r="Q60" s="33"/>
      <c r="R60" s="33"/>
      <c r="S60" s="60"/>
      <c r="T60" s="60"/>
      <c r="U60" s="33"/>
      <c r="V60" s="33"/>
      <c r="W60" s="33"/>
      <c r="X60" s="33"/>
      <c r="Y60" s="33"/>
      <c r="Z60" s="33"/>
      <c r="AA60" s="33"/>
      <c r="AB60" s="34"/>
    </row>
    <row r="61" spans="1:28" ht="18" customHeight="1">
      <c r="A61" s="55"/>
      <c r="B61" s="60"/>
      <c r="C61" s="33"/>
      <c r="D61" s="33"/>
      <c r="E61" s="33"/>
      <c r="F61" s="33"/>
      <c r="G61" s="33"/>
      <c r="H61" s="33"/>
      <c r="I61" s="33"/>
      <c r="J61" s="60"/>
      <c r="K61" s="60"/>
      <c r="L61" s="33"/>
      <c r="M61" s="33"/>
      <c r="N61" s="33"/>
      <c r="O61" s="33"/>
      <c r="P61" s="33"/>
      <c r="Q61" s="33"/>
      <c r="R61" s="33"/>
      <c r="S61" s="60"/>
      <c r="T61" s="60"/>
      <c r="U61" s="33"/>
      <c r="V61" s="33"/>
      <c r="W61" s="33"/>
      <c r="X61" s="33"/>
      <c r="Y61" s="33"/>
      <c r="Z61" s="33"/>
      <c r="AA61" s="33"/>
      <c r="AB61" s="34"/>
    </row>
    <row r="62" spans="1:28" ht="18" customHeight="1">
      <c r="A62" s="55"/>
      <c r="B62" s="60"/>
      <c r="C62" s="33"/>
      <c r="D62" s="33"/>
      <c r="E62" s="33"/>
      <c r="F62" s="33"/>
      <c r="G62" s="33"/>
      <c r="H62" s="33"/>
      <c r="I62" s="33"/>
      <c r="J62" s="60"/>
      <c r="K62" s="60"/>
      <c r="L62" s="33"/>
      <c r="M62" s="33"/>
      <c r="N62" s="33"/>
      <c r="O62" s="33"/>
      <c r="P62" s="33"/>
      <c r="Q62" s="33"/>
      <c r="R62" s="33"/>
      <c r="S62" s="60"/>
      <c r="T62" s="60"/>
      <c r="U62" s="33"/>
      <c r="V62" s="33"/>
      <c r="W62" s="33"/>
      <c r="X62" s="33"/>
      <c r="Y62" s="33"/>
      <c r="Z62" s="33"/>
      <c r="AA62" s="33"/>
      <c r="AB62" s="34"/>
    </row>
    <row r="63" spans="1:28" s="78" customFormat="1" ht="18" customHeight="1" thickBot="1">
      <c r="A63" s="76"/>
      <c r="B63" s="277" t="s">
        <v>33</v>
      </c>
      <c r="C63" s="278"/>
      <c r="D63" s="278"/>
      <c r="E63" s="278"/>
      <c r="F63" s="278"/>
      <c r="G63" s="278"/>
      <c r="H63" s="278"/>
      <c r="I63" s="278"/>
      <c r="J63" s="46"/>
      <c r="K63" s="285" t="s">
        <v>34</v>
      </c>
      <c r="L63" s="286"/>
      <c r="M63" s="286"/>
      <c r="N63" s="286"/>
      <c r="O63" s="286"/>
      <c r="P63" s="286"/>
      <c r="Q63" s="286"/>
      <c r="R63" s="286"/>
      <c r="S63" s="46"/>
      <c r="T63" s="287" t="s">
        <v>35</v>
      </c>
      <c r="U63" s="288"/>
      <c r="V63" s="288"/>
      <c r="W63" s="288"/>
      <c r="X63" s="288"/>
      <c r="Y63" s="288"/>
      <c r="Z63" s="288"/>
      <c r="AA63" s="288"/>
      <c r="AB63" s="77"/>
    </row>
    <row r="64" spans="1:28" ht="18" customHeight="1">
      <c r="A64" s="55"/>
      <c r="B64" s="50" t="s">
        <v>19</v>
      </c>
      <c r="C64" s="51" t="s">
        <v>20</v>
      </c>
      <c r="D64" s="52" t="s">
        <v>21</v>
      </c>
      <c r="E64" s="52" t="s">
        <v>22</v>
      </c>
      <c r="F64" s="52" t="s">
        <v>23</v>
      </c>
      <c r="G64" s="52" t="s">
        <v>24</v>
      </c>
      <c r="H64" s="52" t="s">
        <v>25</v>
      </c>
      <c r="I64" s="53" t="s">
        <v>26</v>
      </c>
      <c r="J64" s="54"/>
      <c r="K64" s="50" t="s">
        <v>19</v>
      </c>
      <c r="L64" s="51" t="s">
        <v>20</v>
      </c>
      <c r="M64" s="52" t="s">
        <v>21</v>
      </c>
      <c r="N64" s="52" t="s">
        <v>22</v>
      </c>
      <c r="O64" s="52" t="s">
        <v>23</v>
      </c>
      <c r="P64" s="52" t="s">
        <v>24</v>
      </c>
      <c r="Q64" s="52" t="s">
        <v>25</v>
      </c>
      <c r="R64" s="53" t="s">
        <v>26</v>
      </c>
      <c r="S64" s="54"/>
      <c r="T64" s="50" t="s">
        <v>19</v>
      </c>
      <c r="U64" s="51" t="s">
        <v>20</v>
      </c>
      <c r="V64" s="52" t="s">
        <v>21</v>
      </c>
      <c r="W64" s="52" t="s">
        <v>22</v>
      </c>
      <c r="X64" s="52" t="s">
        <v>23</v>
      </c>
      <c r="Y64" s="52" t="s">
        <v>24</v>
      </c>
      <c r="Z64" s="52" t="s">
        <v>25</v>
      </c>
      <c r="AA64" s="53" t="s">
        <v>26</v>
      </c>
      <c r="AB64" s="34"/>
    </row>
    <row r="65" spans="1:28" ht="18" customHeight="1">
      <c r="A65" s="55"/>
      <c r="B65" s="79">
        <f>IF(T56&gt;0,T56,T55+1)</f>
        <v>41</v>
      </c>
      <c r="C65" s="86">
        <f>IF($C$6=1,1,0)</f>
        <v>0</v>
      </c>
      <c r="D65" s="58">
        <f>IF($D$6=1,1, IF(C65&gt;0,C65+1, 0))</f>
        <v>0</v>
      </c>
      <c r="E65" s="58">
        <f>IF($E$6=1,1, IF(D65&gt;0,D65+1, 0))</f>
        <v>0</v>
      </c>
      <c r="F65" s="58">
        <f>IF($F$6=1,1, IF(E65&gt;0,E65+1, 0))</f>
        <v>1</v>
      </c>
      <c r="G65" s="58">
        <f>IF($G$6=1,1, IF(F65&gt;0,F65+1, 0))</f>
        <v>2</v>
      </c>
      <c r="H65" s="58">
        <f>IF($H$6=1,1, IF(G65&gt;0,G65+1, 0))</f>
        <v>3</v>
      </c>
      <c r="I65" s="59">
        <f>IF($I$6=1,1, IF(H65&gt;0,H65+1, 0))</f>
        <v>4</v>
      </c>
      <c r="J65" s="60"/>
      <c r="K65" s="61">
        <f>IF(B70&gt;0,B69+1,B69)</f>
        <v>45</v>
      </c>
      <c r="L65" s="57">
        <f>IF($L$6=1,1,0)</f>
        <v>0</v>
      </c>
      <c r="M65" s="58">
        <f>IF($M$6=1,1, IF(L65&gt;0,L65+1, 0))</f>
        <v>0</v>
      </c>
      <c r="N65" s="58">
        <f>IF($N$6=1,1, IF(M65&gt;0,M65+1, 0))</f>
        <v>0</v>
      </c>
      <c r="O65" s="58">
        <f>IF($O$6=1,1, IF(N65&gt;0,N65+1, 0))</f>
        <v>0</v>
      </c>
      <c r="P65" s="58">
        <f>IF($P$6=1,1, IF(O65&gt;0,O65+1, 0))</f>
        <v>0</v>
      </c>
      <c r="Q65" s="58">
        <f>IF($Q$6=1,1, IF(P65&gt;0,P65+1, 0))</f>
        <v>0</v>
      </c>
      <c r="R65" s="59">
        <f>IF($R$6=1,1, IF(Q65&gt;0,Q65+1, 0))</f>
        <v>1</v>
      </c>
      <c r="S65" s="60"/>
      <c r="T65" s="61">
        <f>IF(K70&gt;0,K69+1,K69)</f>
        <v>50</v>
      </c>
      <c r="U65" s="57">
        <f>IF($U$6=1,1,0)</f>
        <v>0</v>
      </c>
      <c r="V65" s="58">
        <f>IF($V$6=1,1, IF(U65&gt;0,U65+1, 0))</f>
        <v>1</v>
      </c>
      <c r="W65" s="58">
        <f>IF($W$6=1,1, IF(V65&gt;0,V65+1, 0))</f>
        <v>2</v>
      </c>
      <c r="X65" s="58">
        <f>IF($X$6=1,1, IF(W65&gt;0,W65+1, 0))</f>
        <v>3</v>
      </c>
      <c r="Y65" s="58">
        <f>IF($Y$6=1,1, IF(X65&gt;0,X65+1, 0))</f>
        <v>4</v>
      </c>
      <c r="Z65" s="87">
        <f>IF($Z$6=1,1, IF(Y65&gt;0,Y65+1, 0))</f>
        <v>5</v>
      </c>
      <c r="AA65" s="59">
        <f>IF($AA$6=1,1, IF(Z65&gt;0,Z65+1, 0))</f>
        <v>6</v>
      </c>
      <c r="AB65" s="34"/>
    </row>
    <row r="66" spans="1:28" ht="18" customHeight="1">
      <c r="A66" s="55"/>
      <c r="B66" s="61">
        <f>B65+1</f>
        <v>42</v>
      </c>
      <c r="C66" s="63">
        <f>IF(AND(I65&gt;0,I65&lt;31),I65+1,0)</f>
        <v>5</v>
      </c>
      <c r="D66" s="64">
        <f t="shared" ref="D66:I70" si="9">IF(AND(C66&gt;0,C66&lt;31),C66+1,0)</f>
        <v>6</v>
      </c>
      <c r="E66" s="64">
        <f t="shared" si="9"/>
        <v>7</v>
      </c>
      <c r="F66" s="64">
        <f t="shared" si="9"/>
        <v>8</v>
      </c>
      <c r="G66" s="64">
        <f t="shared" si="9"/>
        <v>9</v>
      </c>
      <c r="H66" s="64">
        <f t="shared" si="9"/>
        <v>10</v>
      </c>
      <c r="I66" s="65">
        <f t="shared" si="9"/>
        <v>11</v>
      </c>
      <c r="J66" s="60"/>
      <c r="K66" s="61">
        <f>K65+1</f>
        <v>46</v>
      </c>
      <c r="L66" s="88">
        <f>IF(AND(R65&gt;0,R65&lt;30),R65+1,0)</f>
        <v>2</v>
      </c>
      <c r="M66" s="64">
        <f t="shared" ref="M66:R70" si="10">IF(AND(L66&gt;0,L66&lt;30),L66+1,0)</f>
        <v>3</v>
      </c>
      <c r="N66" s="64">
        <f t="shared" si="10"/>
        <v>4</v>
      </c>
      <c r="O66" s="64">
        <f t="shared" si="10"/>
        <v>5</v>
      </c>
      <c r="P66" s="64">
        <f t="shared" si="10"/>
        <v>6</v>
      </c>
      <c r="Q66" s="64">
        <f t="shared" si="10"/>
        <v>7</v>
      </c>
      <c r="R66" s="65">
        <f t="shared" si="10"/>
        <v>8</v>
      </c>
      <c r="S66" s="60"/>
      <c r="T66" s="61">
        <f>T65+1</f>
        <v>51</v>
      </c>
      <c r="U66" s="63">
        <f>IF(AND(AA65&gt;0,AA65&lt;31),AA65+1,0)</f>
        <v>7</v>
      </c>
      <c r="V66" s="64">
        <f t="shared" ref="V66:AA70" si="11">IF(AND(U66&gt;0,U66&lt;31),U66+1,0)</f>
        <v>8</v>
      </c>
      <c r="W66" s="64">
        <f t="shared" si="11"/>
        <v>9</v>
      </c>
      <c r="X66" s="64">
        <f t="shared" si="11"/>
        <v>10</v>
      </c>
      <c r="Y66" s="64">
        <f t="shared" si="11"/>
        <v>11</v>
      </c>
      <c r="Z66" s="89">
        <f t="shared" si="11"/>
        <v>12</v>
      </c>
      <c r="AA66" s="65">
        <f t="shared" si="11"/>
        <v>13</v>
      </c>
      <c r="AB66" s="34"/>
    </row>
    <row r="67" spans="1:28" ht="18" customHeight="1">
      <c r="A67" s="55"/>
      <c r="B67" s="61">
        <f>B66+1</f>
        <v>43</v>
      </c>
      <c r="C67" s="63">
        <f>IF(AND(I66&gt;0,I66&lt;31),I66+1,0)</f>
        <v>12</v>
      </c>
      <c r="D67" s="64">
        <f t="shared" si="9"/>
        <v>13</v>
      </c>
      <c r="E67" s="64">
        <f t="shared" si="9"/>
        <v>14</v>
      </c>
      <c r="F67" s="64">
        <f t="shared" si="9"/>
        <v>15</v>
      </c>
      <c r="G67" s="64">
        <f t="shared" si="9"/>
        <v>16</v>
      </c>
      <c r="H67" s="64">
        <f t="shared" si="9"/>
        <v>17</v>
      </c>
      <c r="I67" s="65">
        <f t="shared" si="9"/>
        <v>18</v>
      </c>
      <c r="J67" s="60"/>
      <c r="K67" s="61">
        <f>K66+1</f>
        <v>47</v>
      </c>
      <c r="L67" s="88">
        <f>IF(AND(R66&gt;0,R66&lt;30),R66+1,0)</f>
        <v>9</v>
      </c>
      <c r="M67" s="64">
        <f t="shared" si="10"/>
        <v>10</v>
      </c>
      <c r="N67" s="64">
        <f t="shared" si="10"/>
        <v>11</v>
      </c>
      <c r="O67" s="64">
        <f t="shared" si="10"/>
        <v>12</v>
      </c>
      <c r="P67" s="64">
        <f t="shared" si="10"/>
        <v>13</v>
      </c>
      <c r="Q67" s="64">
        <f t="shared" si="10"/>
        <v>14</v>
      </c>
      <c r="R67" s="65">
        <f t="shared" si="10"/>
        <v>15</v>
      </c>
      <c r="S67" s="60"/>
      <c r="T67" s="61">
        <f>T66+1</f>
        <v>52</v>
      </c>
      <c r="U67" s="63">
        <f>IF(AND(AA66&gt;0,AA66&lt;31),AA66+1,0)</f>
        <v>14</v>
      </c>
      <c r="V67" s="64">
        <f t="shared" si="11"/>
        <v>15</v>
      </c>
      <c r="W67" s="64">
        <f t="shared" si="11"/>
        <v>16</v>
      </c>
      <c r="X67" s="64">
        <f t="shared" si="11"/>
        <v>17</v>
      </c>
      <c r="Y67" s="64">
        <f t="shared" si="11"/>
        <v>18</v>
      </c>
      <c r="Z67" s="89">
        <f t="shared" si="11"/>
        <v>19</v>
      </c>
      <c r="AA67" s="65">
        <f t="shared" si="11"/>
        <v>20</v>
      </c>
      <c r="AB67" s="34"/>
    </row>
    <row r="68" spans="1:28" ht="18" customHeight="1">
      <c r="A68" s="55"/>
      <c r="B68" s="61">
        <f>B67+1</f>
        <v>44</v>
      </c>
      <c r="C68" s="63">
        <f>IF(AND(I67&gt;0,I67&lt;31),I67+1,0)</f>
        <v>19</v>
      </c>
      <c r="D68" s="64">
        <f t="shared" si="9"/>
        <v>20</v>
      </c>
      <c r="E68" s="64">
        <f t="shared" si="9"/>
        <v>21</v>
      </c>
      <c r="F68" s="64">
        <f t="shared" si="9"/>
        <v>22</v>
      </c>
      <c r="G68" s="64">
        <f t="shared" si="9"/>
        <v>23</v>
      </c>
      <c r="H68" s="64">
        <f t="shared" si="9"/>
        <v>24</v>
      </c>
      <c r="I68" s="65">
        <f t="shared" si="9"/>
        <v>25</v>
      </c>
      <c r="J68" s="60"/>
      <c r="K68" s="61">
        <f>K67+1</f>
        <v>48</v>
      </c>
      <c r="L68" s="88">
        <f>IF(AND(R67&gt;0,R67&lt;30),R67+1,0)</f>
        <v>16</v>
      </c>
      <c r="M68" s="64">
        <f t="shared" si="10"/>
        <v>17</v>
      </c>
      <c r="N68" s="64">
        <f t="shared" si="10"/>
        <v>18</v>
      </c>
      <c r="O68" s="64">
        <f t="shared" si="10"/>
        <v>19</v>
      </c>
      <c r="P68" s="64">
        <f t="shared" si="10"/>
        <v>20</v>
      </c>
      <c r="Q68" s="64">
        <f t="shared" si="10"/>
        <v>21</v>
      </c>
      <c r="R68" s="65">
        <f t="shared" si="10"/>
        <v>22</v>
      </c>
      <c r="S68" s="60"/>
      <c r="T68" s="61">
        <f>T67+1</f>
        <v>53</v>
      </c>
      <c r="U68" s="63">
        <f>IF(AND(AA67&gt;0,AA67&lt;31),AA67+1,0)</f>
        <v>21</v>
      </c>
      <c r="V68" s="64">
        <f t="shared" si="11"/>
        <v>22</v>
      </c>
      <c r="W68" s="64">
        <f t="shared" si="11"/>
        <v>23</v>
      </c>
      <c r="X68" s="64">
        <f t="shared" si="11"/>
        <v>24</v>
      </c>
      <c r="Y68" s="64">
        <f t="shared" si="11"/>
        <v>25</v>
      </c>
      <c r="Z68" s="89">
        <f t="shared" si="11"/>
        <v>26</v>
      </c>
      <c r="AA68" s="65">
        <f t="shared" si="11"/>
        <v>27</v>
      </c>
      <c r="AB68" s="34"/>
    </row>
    <row r="69" spans="1:28" ht="18" customHeight="1">
      <c r="A69" s="55"/>
      <c r="B69" s="61">
        <f>B68+1</f>
        <v>45</v>
      </c>
      <c r="C69" s="63">
        <f>IF(AND(I68&gt;0,I68&lt;31),I68+1,0)</f>
        <v>26</v>
      </c>
      <c r="D69" s="64">
        <f t="shared" si="9"/>
        <v>27</v>
      </c>
      <c r="E69" s="64">
        <f t="shared" si="9"/>
        <v>28</v>
      </c>
      <c r="F69" s="64">
        <f t="shared" si="9"/>
        <v>29</v>
      </c>
      <c r="G69" s="64">
        <f t="shared" si="9"/>
        <v>30</v>
      </c>
      <c r="H69" s="64">
        <f t="shared" si="9"/>
        <v>31</v>
      </c>
      <c r="I69" s="65">
        <f t="shared" si="9"/>
        <v>0</v>
      </c>
      <c r="J69" s="60"/>
      <c r="K69" s="61">
        <f>K68+1</f>
        <v>49</v>
      </c>
      <c r="L69" s="88">
        <f>IF(AND(R68&gt;0,R68&lt;30),R68+1,0)</f>
        <v>23</v>
      </c>
      <c r="M69" s="64">
        <f t="shared" si="10"/>
        <v>24</v>
      </c>
      <c r="N69" s="64">
        <f t="shared" si="10"/>
        <v>25</v>
      </c>
      <c r="O69" s="64">
        <f t="shared" si="10"/>
        <v>26</v>
      </c>
      <c r="P69" s="64">
        <f t="shared" si="10"/>
        <v>27</v>
      </c>
      <c r="Q69" s="64">
        <f t="shared" si="10"/>
        <v>28</v>
      </c>
      <c r="R69" s="65">
        <f t="shared" si="10"/>
        <v>29</v>
      </c>
      <c r="S69" s="60"/>
      <c r="T69" s="61">
        <f>T68+1</f>
        <v>54</v>
      </c>
      <c r="U69" s="63">
        <f>IF(AND(AA68&gt;0,AA68&lt;31),AA68+1,0)</f>
        <v>28</v>
      </c>
      <c r="V69" s="64">
        <f t="shared" si="11"/>
        <v>29</v>
      </c>
      <c r="W69" s="64">
        <f t="shared" si="11"/>
        <v>30</v>
      </c>
      <c r="X69" s="64">
        <f t="shared" si="11"/>
        <v>31</v>
      </c>
      <c r="Y69" s="64">
        <f t="shared" si="11"/>
        <v>0</v>
      </c>
      <c r="Z69" s="89">
        <f t="shared" si="11"/>
        <v>0</v>
      </c>
      <c r="AA69" s="65">
        <f t="shared" si="11"/>
        <v>0</v>
      </c>
      <c r="AB69" s="34"/>
    </row>
    <row r="70" spans="1:28" ht="18" customHeight="1" thickBot="1">
      <c r="A70" s="55"/>
      <c r="B70" s="71">
        <f>IF(C70=0,0,B69+1)</f>
        <v>0</v>
      </c>
      <c r="C70" s="72">
        <f>IF(AND(I69&gt;0,I69&lt;31),I69+1,0)</f>
        <v>0</v>
      </c>
      <c r="D70" s="69">
        <f t="shared" si="9"/>
        <v>0</v>
      </c>
      <c r="E70" s="69">
        <f t="shared" si="9"/>
        <v>0</v>
      </c>
      <c r="F70" s="69">
        <f t="shared" si="9"/>
        <v>0</v>
      </c>
      <c r="G70" s="69">
        <f t="shared" si="9"/>
        <v>0</v>
      </c>
      <c r="H70" s="69">
        <f t="shared" si="9"/>
        <v>0</v>
      </c>
      <c r="I70" s="70">
        <f t="shared" si="9"/>
        <v>0</v>
      </c>
      <c r="J70" s="60"/>
      <c r="K70" s="71">
        <f>IF(L70=0,0,K69+1)</f>
        <v>50</v>
      </c>
      <c r="L70" s="72">
        <f>IF(AND(R69&gt;0,R69&lt;30),R69+1,0)</f>
        <v>30</v>
      </c>
      <c r="M70" s="69">
        <f t="shared" si="10"/>
        <v>0</v>
      </c>
      <c r="N70" s="69">
        <f t="shared" si="10"/>
        <v>0</v>
      </c>
      <c r="O70" s="69">
        <f t="shared" si="10"/>
        <v>0</v>
      </c>
      <c r="P70" s="69">
        <f t="shared" si="10"/>
        <v>0</v>
      </c>
      <c r="Q70" s="69">
        <f t="shared" si="10"/>
        <v>0</v>
      </c>
      <c r="R70" s="70">
        <f t="shared" si="10"/>
        <v>0</v>
      </c>
      <c r="S70" s="60"/>
      <c r="T70" s="71">
        <f>IF(U70=0,0,T69+1)</f>
        <v>0</v>
      </c>
      <c r="U70" s="68">
        <f>IF(AND(AA69&gt;0,AA69&lt;31),AA69+1,0)</f>
        <v>0</v>
      </c>
      <c r="V70" s="69">
        <f t="shared" si="11"/>
        <v>0</v>
      </c>
      <c r="W70" s="69">
        <f t="shared" si="11"/>
        <v>0</v>
      </c>
      <c r="X70" s="69">
        <f t="shared" si="11"/>
        <v>0</v>
      </c>
      <c r="Y70" s="69">
        <f t="shared" si="11"/>
        <v>0</v>
      </c>
      <c r="Z70" s="69">
        <f t="shared" si="11"/>
        <v>0</v>
      </c>
      <c r="AA70" s="70">
        <f t="shared" si="11"/>
        <v>0</v>
      </c>
      <c r="AB70" s="34"/>
    </row>
    <row r="71" spans="1:28" ht="18" customHeight="1">
      <c r="A71" s="49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4"/>
    </row>
    <row r="72" spans="1:28" ht="18" customHeight="1" thickBot="1">
      <c r="A72" s="90"/>
      <c r="B72" s="91"/>
      <c r="C72" s="92"/>
      <c r="D72" s="93"/>
      <c r="E72" s="93"/>
      <c r="F72" s="93"/>
      <c r="G72" s="93"/>
      <c r="H72" s="94" t="s">
        <v>36</v>
      </c>
      <c r="I72" s="93"/>
      <c r="J72" s="93"/>
      <c r="K72" s="93"/>
      <c r="L72" s="93"/>
      <c r="M72" s="95"/>
      <c r="N72" s="96"/>
      <c r="O72" s="97"/>
      <c r="P72" s="98"/>
      <c r="Q72" s="98"/>
      <c r="R72" s="98"/>
      <c r="S72" s="98"/>
      <c r="T72" s="98"/>
      <c r="U72" s="98"/>
      <c r="V72" s="98"/>
      <c r="W72" s="91"/>
      <c r="X72" s="91"/>
      <c r="Y72" s="91"/>
      <c r="Z72" s="91"/>
      <c r="AA72" s="99"/>
      <c r="AB72" s="100"/>
    </row>
  </sheetData>
  <mergeCells count="15">
    <mergeCell ref="B63:I63"/>
    <mergeCell ref="K63:R63"/>
    <mergeCell ref="T63:AA63"/>
    <mergeCell ref="B35:I35"/>
    <mergeCell ref="K35:R35"/>
    <mergeCell ref="T35:AA35"/>
    <mergeCell ref="B49:I49"/>
    <mergeCell ref="K49:R49"/>
    <mergeCell ref="T49:AA49"/>
    <mergeCell ref="T21:AA21"/>
    <mergeCell ref="I8:K8"/>
    <mergeCell ref="J12:O12"/>
    <mergeCell ref="P12:Q12"/>
    <mergeCell ref="B21:I21"/>
    <mergeCell ref="K21:R21"/>
  </mergeCells>
  <conditionalFormatting sqref="K22:K28 L22:R22 L28:R28">
    <cfRule type="expression" dxfId="2" priority="3" stopIfTrue="1">
      <formula>"if(l23=14;""Sinh nhat tam"")"</formula>
    </cfRule>
  </conditionalFormatting>
  <conditionalFormatting sqref="L23:R27">
    <cfRule type="expression" dxfId="1" priority="2" stopIfTrue="1">
      <formula>IF(DAY(L23)=14,TRUE,FALSE)</formula>
    </cfRule>
  </conditionalFormatting>
  <conditionalFormatting sqref="C51:I55">
    <cfRule type="expression" dxfId="0" priority="1" stopIfTrue="1">
      <formula>IF(DAY(C51)=20,TRUE,FALSE)</formula>
    </cfRule>
  </conditionalFormatting>
  <printOptions horizontalCentered="1" verticalCentered="1" gridLinesSet="0"/>
  <pageMargins left="0.23622047244094491" right="0.27559055118110237" top="0.25" bottom="0.2" header="0.25" footer="0.2"/>
  <pageSetup paperSize="9" scale="63" orientation="portrait" horizontalDpi="180" vertic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4:L19"/>
  <sheetViews>
    <sheetView showGridLines="0" tabSelected="1" zoomScale="115" workbookViewId="0">
      <selection activeCell="D7" sqref="D7"/>
    </sheetView>
  </sheetViews>
  <sheetFormatPr defaultRowHeight="12.75"/>
  <cols>
    <col min="1" max="1" width="2.25" style="103" customWidth="1"/>
    <col min="2" max="2" width="1.625" style="103" customWidth="1"/>
    <col min="3" max="3" width="13.125" style="103" customWidth="1"/>
    <col min="4" max="4" width="59.75" style="103" customWidth="1"/>
    <col min="5" max="5" width="9" style="103"/>
    <col min="6" max="6" width="12.5" style="103" bestFit="1" customWidth="1"/>
    <col min="7" max="7" width="13.125" style="103" bestFit="1" customWidth="1"/>
    <col min="8" max="8" width="9" style="103"/>
    <col min="9" max="9" width="11.375" style="103" bestFit="1" customWidth="1"/>
    <col min="10" max="10" width="10.25" style="103" bestFit="1" customWidth="1"/>
    <col min="11" max="11" width="30.75" style="103" bestFit="1" customWidth="1"/>
    <col min="12" max="13" width="29.75" style="103" bestFit="1" customWidth="1"/>
    <col min="14" max="258" width="9" style="103"/>
    <col min="259" max="259" width="13.125" style="103" customWidth="1"/>
    <col min="260" max="260" width="59.75" style="103" customWidth="1"/>
    <col min="261" max="261" width="9" style="103"/>
    <col min="262" max="262" width="12.5" style="103" bestFit="1" customWidth="1"/>
    <col min="263" max="263" width="13.125" style="103" bestFit="1" customWidth="1"/>
    <col min="264" max="264" width="9" style="103"/>
    <col min="265" max="265" width="11.375" style="103" bestFit="1" customWidth="1"/>
    <col min="266" max="266" width="10.25" style="103" bestFit="1" customWidth="1"/>
    <col min="267" max="267" width="30.75" style="103" bestFit="1" customWidth="1"/>
    <col min="268" max="269" width="29.75" style="103" bestFit="1" customWidth="1"/>
    <col min="270" max="514" width="9" style="103"/>
    <col min="515" max="515" width="13.125" style="103" customWidth="1"/>
    <col min="516" max="516" width="59.75" style="103" customWidth="1"/>
    <col min="517" max="517" width="9" style="103"/>
    <col min="518" max="518" width="12.5" style="103" bestFit="1" customWidth="1"/>
    <col min="519" max="519" width="13.125" style="103" bestFit="1" customWidth="1"/>
    <col min="520" max="520" width="9" style="103"/>
    <col min="521" max="521" width="11.375" style="103" bestFit="1" customWidth="1"/>
    <col min="522" max="522" width="10.25" style="103" bestFit="1" customWidth="1"/>
    <col min="523" max="523" width="30.75" style="103" bestFit="1" customWidth="1"/>
    <col min="524" max="525" width="29.75" style="103" bestFit="1" customWidth="1"/>
    <col min="526" max="770" width="9" style="103"/>
    <col min="771" max="771" width="13.125" style="103" customWidth="1"/>
    <col min="772" max="772" width="59.75" style="103" customWidth="1"/>
    <col min="773" max="773" width="9" style="103"/>
    <col min="774" max="774" width="12.5" style="103" bestFit="1" customWidth="1"/>
    <col min="775" max="775" width="13.125" style="103" bestFit="1" customWidth="1"/>
    <col min="776" max="776" width="9" style="103"/>
    <col min="777" max="777" width="11.375" style="103" bestFit="1" customWidth="1"/>
    <col min="778" max="778" width="10.25" style="103" bestFit="1" customWidth="1"/>
    <col min="779" max="779" width="30.75" style="103" bestFit="1" customWidth="1"/>
    <col min="780" max="781" width="29.75" style="103" bestFit="1" customWidth="1"/>
    <col min="782" max="1026" width="9" style="103"/>
    <col min="1027" max="1027" width="13.125" style="103" customWidth="1"/>
    <col min="1028" max="1028" width="59.75" style="103" customWidth="1"/>
    <col min="1029" max="1029" width="9" style="103"/>
    <col min="1030" max="1030" width="12.5" style="103" bestFit="1" customWidth="1"/>
    <col min="1031" max="1031" width="13.125" style="103" bestFit="1" customWidth="1"/>
    <col min="1032" max="1032" width="9" style="103"/>
    <col min="1033" max="1033" width="11.375" style="103" bestFit="1" customWidth="1"/>
    <col min="1034" max="1034" width="10.25" style="103" bestFit="1" customWidth="1"/>
    <col min="1035" max="1035" width="30.75" style="103" bestFit="1" customWidth="1"/>
    <col min="1036" max="1037" width="29.75" style="103" bestFit="1" customWidth="1"/>
    <col min="1038" max="1282" width="9" style="103"/>
    <col min="1283" max="1283" width="13.125" style="103" customWidth="1"/>
    <col min="1284" max="1284" width="59.75" style="103" customWidth="1"/>
    <col min="1285" max="1285" width="9" style="103"/>
    <col min="1286" max="1286" width="12.5" style="103" bestFit="1" customWidth="1"/>
    <col min="1287" max="1287" width="13.125" style="103" bestFit="1" customWidth="1"/>
    <col min="1288" max="1288" width="9" style="103"/>
    <col min="1289" max="1289" width="11.375" style="103" bestFit="1" customWidth="1"/>
    <col min="1290" max="1290" width="10.25" style="103" bestFit="1" customWidth="1"/>
    <col min="1291" max="1291" width="30.75" style="103" bestFit="1" customWidth="1"/>
    <col min="1292" max="1293" width="29.75" style="103" bestFit="1" customWidth="1"/>
    <col min="1294" max="1538" width="9" style="103"/>
    <col min="1539" max="1539" width="13.125" style="103" customWidth="1"/>
    <col min="1540" max="1540" width="59.75" style="103" customWidth="1"/>
    <col min="1541" max="1541" width="9" style="103"/>
    <col min="1542" max="1542" width="12.5" style="103" bestFit="1" customWidth="1"/>
    <col min="1543" max="1543" width="13.125" style="103" bestFit="1" customWidth="1"/>
    <col min="1544" max="1544" width="9" style="103"/>
    <col min="1545" max="1545" width="11.375" style="103" bestFit="1" customWidth="1"/>
    <col min="1546" max="1546" width="10.25" style="103" bestFit="1" customWidth="1"/>
    <col min="1547" max="1547" width="30.75" style="103" bestFit="1" customWidth="1"/>
    <col min="1548" max="1549" width="29.75" style="103" bestFit="1" customWidth="1"/>
    <col min="1550" max="1794" width="9" style="103"/>
    <col min="1795" max="1795" width="13.125" style="103" customWidth="1"/>
    <col min="1796" max="1796" width="59.75" style="103" customWidth="1"/>
    <col min="1797" max="1797" width="9" style="103"/>
    <col min="1798" max="1798" width="12.5" style="103" bestFit="1" customWidth="1"/>
    <col min="1799" max="1799" width="13.125" style="103" bestFit="1" customWidth="1"/>
    <col min="1800" max="1800" width="9" style="103"/>
    <col min="1801" max="1801" width="11.375" style="103" bestFit="1" customWidth="1"/>
    <col min="1802" max="1802" width="10.25" style="103" bestFit="1" customWidth="1"/>
    <col min="1803" max="1803" width="30.75" style="103" bestFit="1" customWidth="1"/>
    <col min="1804" max="1805" width="29.75" style="103" bestFit="1" customWidth="1"/>
    <col min="1806" max="2050" width="9" style="103"/>
    <col min="2051" max="2051" width="13.125" style="103" customWidth="1"/>
    <col min="2052" max="2052" width="59.75" style="103" customWidth="1"/>
    <col min="2053" max="2053" width="9" style="103"/>
    <col min="2054" max="2054" width="12.5" style="103" bestFit="1" customWidth="1"/>
    <col min="2055" max="2055" width="13.125" style="103" bestFit="1" customWidth="1"/>
    <col min="2056" max="2056" width="9" style="103"/>
    <col min="2057" max="2057" width="11.375" style="103" bestFit="1" customWidth="1"/>
    <col min="2058" max="2058" width="10.25" style="103" bestFit="1" customWidth="1"/>
    <col min="2059" max="2059" width="30.75" style="103" bestFit="1" customWidth="1"/>
    <col min="2060" max="2061" width="29.75" style="103" bestFit="1" customWidth="1"/>
    <col min="2062" max="2306" width="9" style="103"/>
    <col min="2307" max="2307" width="13.125" style="103" customWidth="1"/>
    <col min="2308" max="2308" width="59.75" style="103" customWidth="1"/>
    <col min="2309" max="2309" width="9" style="103"/>
    <col min="2310" max="2310" width="12.5" style="103" bestFit="1" customWidth="1"/>
    <col min="2311" max="2311" width="13.125" style="103" bestFit="1" customWidth="1"/>
    <col min="2312" max="2312" width="9" style="103"/>
    <col min="2313" max="2313" width="11.375" style="103" bestFit="1" customWidth="1"/>
    <col min="2314" max="2314" width="10.25" style="103" bestFit="1" customWidth="1"/>
    <col min="2315" max="2315" width="30.75" style="103" bestFit="1" customWidth="1"/>
    <col min="2316" max="2317" width="29.75" style="103" bestFit="1" customWidth="1"/>
    <col min="2318" max="2562" width="9" style="103"/>
    <col min="2563" max="2563" width="13.125" style="103" customWidth="1"/>
    <col min="2564" max="2564" width="59.75" style="103" customWidth="1"/>
    <col min="2565" max="2565" width="9" style="103"/>
    <col min="2566" max="2566" width="12.5" style="103" bestFit="1" customWidth="1"/>
    <col min="2567" max="2567" width="13.125" style="103" bestFit="1" customWidth="1"/>
    <col min="2568" max="2568" width="9" style="103"/>
    <col min="2569" max="2569" width="11.375" style="103" bestFit="1" customWidth="1"/>
    <col min="2570" max="2570" width="10.25" style="103" bestFit="1" customWidth="1"/>
    <col min="2571" max="2571" width="30.75" style="103" bestFit="1" customWidth="1"/>
    <col min="2572" max="2573" width="29.75" style="103" bestFit="1" customWidth="1"/>
    <col min="2574" max="2818" width="9" style="103"/>
    <col min="2819" max="2819" width="13.125" style="103" customWidth="1"/>
    <col min="2820" max="2820" width="59.75" style="103" customWidth="1"/>
    <col min="2821" max="2821" width="9" style="103"/>
    <col min="2822" max="2822" width="12.5" style="103" bestFit="1" customWidth="1"/>
    <col min="2823" max="2823" width="13.125" style="103" bestFit="1" customWidth="1"/>
    <col min="2824" max="2824" width="9" style="103"/>
    <col min="2825" max="2825" width="11.375" style="103" bestFit="1" customWidth="1"/>
    <col min="2826" max="2826" width="10.25" style="103" bestFit="1" customWidth="1"/>
    <col min="2827" max="2827" width="30.75" style="103" bestFit="1" customWidth="1"/>
    <col min="2828" max="2829" width="29.75" style="103" bestFit="1" customWidth="1"/>
    <col min="2830" max="3074" width="9" style="103"/>
    <col min="3075" max="3075" width="13.125" style="103" customWidth="1"/>
    <col min="3076" max="3076" width="59.75" style="103" customWidth="1"/>
    <col min="3077" max="3077" width="9" style="103"/>
    <col min="3078" max="3078" width="12.5" style="103" bestFit="1" customWidth="1"/>
    <col min="3079" max="3079" width="13.125" style="103" bestFit="1" customWidth="1"/>
    <col min="3080" max="3080" width="9" style="103"/>
    <col min="3081" max="3081" width="11.375" style="103" bestFit="1" customWidth="1"/>
    <col min="3082" max="3082" width="10.25" style="103" bestFit="1" customWidth="1"/>
    <col min="3083" max="3083" width="30.75" style="103" bestFit="1" customWidth="1"/>
    <col min="3084" max="3085" width="29.75" style="103" bestFit="1" customWidth="1"/>
    <col min="3086" max="3330" width="9" style="103"/>
    <col min="3331" max="3331" width="13.125" style="103" customWidth="1"/>
    <col min="3332" max="3332" width="59.75" style="103" customWidth="1"/>
    <col min="3333" max="3333" width="9" style="103"/>
    <col min="3334" max="3334" width="12.5" style="103" bestFit="1" customWidth="1"/>
    <col min="3335" max="3335" width="13.125" style="103" bestFit="1" customWidth="1"/>
    <col min="3336" max="3336" width="9" style="103"/>
    <col min="3337" max="3337" width="11.375" style="103" bestFit="1" customWidth="1"/>
    <col min="3338" max="3338" width="10.25" style="103" bestFit="1" customWidth="1"/>
    <col min="3339" max="3339" width="30.75" style="103" bestFit="1" customWidth="1"/>
    <col min="3340" max="3341" width="29.75" style="103" bestFit="1" customWidth="1"/>
    <col min="3342" max="3586" width="9" style="103"/>
    <col min="3587" max="3587" width="13.125" style="103" customWidth="1"/>
    <col min="3588" max="3588" width="59.75" style="103" customWidth="1"/>
    <col min="3589" max="3589" width="9" style="103"/>
    <col min="3590" max="3590" width="12.5" style="103" bestFit="1" customWidth="1"/>
    <col min="3591" max="3591" width="13.125" style="103" bestFit="1" customWidth="1"/>
    <col min="3592" max="3592" width="9" style="103"/>
    <col min="3593" max="3593" width="11.375" style="103" bestFit="1" customWidth="1"/>
    <col min="3594" max="3594" width="10.25" style="103" bestFit="1" customWidth="1"/>
    <col min="3595" max="3595" width="30.75" style="103" bestFit="1" customWidth="1"/>
    <col min="3596" max="3597" width="29.75" style="103" bestFit="1" customWidth="1"/>
    <col min="3598" max="3842" width="9" style="103"/>
    <col min="3843" max="3843" width="13.125" style="103" customWidth="1"/>
    <col min="3844" max="3844" width="59.75" style="103" customWidth="1"/>
    <col min="3845" max="3845" width="9" style="103"/>
    <col min="3846" max="3846" width="12.5" style="103" bestFit="1" customWidth="1"/>
    <col min="3847" max="3847" width="13.125" style="103" bestFit="1" customWidth="1"/>
    <col min="3848" max="3848" width="9" style="103"/>
    <col min="3849" max="3849" width="11.375" style="103" bestFit="1" customWidth="1"/>
    <col min="3850" max="3850" width="10.25" style="103" bestFit="1" customWidth="1"/>
    <col min="3851" max="3851" width="30.75" style="103" bestFit="1" customWidth="1"/>
    <col min="3852" max="3853" width="29.75" style="103" bestFit="1" customWidth="1"/>
    <col min="3854" max="4098" width="9" style="103"/>
    <col min="4099" max="4099" width="13.125" style="103" customWidth="1"/>
    <col min="4100" max="4100" width="59.75" style="103" customWidth="1"/>
    <col min="4101" max="4101" width="9" style="103"/>
    <col min="4102" max="4102" width="12.5" style="103" bestFit="1" customWidth="1"/>
    <col min="4103" max="4103" width="13.125" style="103" bestFit="1" customWidth="1"/>
    <col min="4104" max="4104" width="9" style="103"/>
    <col min="4105" max="4105" width="11.375" style="103" bestFit="1" customWidth="1"/>
    <col min="4106" max="4106" width="10.25" style="103" bestFit="1" customWidth="1"/>
    <col min="4107" max="4107" width="30.75" style="103" bestFit="1" customWidth="1"/>
    <col min="4108" max="4109" width="29.75" style="103" bestFit="1" customWidth="1"/>
    <col min="4110" max="4354" width="9" style="103"/>
    <col min="4355" max="4355" width="13.125" style="103" customWidth="1"/>
    <col min="4356" max="4356" width="59.75" style="103" customWidth="1"/>
    <col min="4357" max="4357" width="9" style="103"/>
    <col min="4358" max="4358" width="12.5" style="103" bestFit="1" customWidth="1"/>
    <col min="4359" max="4359" width="13.125" style="103" bestFit="1" customWidth="1"/>
    <col min="4360" max="4360" width="9" style="103"/>
    <col min="4361" max="4361" width="11.375" style="103" bestFit="1" customWidth="1"/>
    <col min="4362" max="4362" width="10.25" style="103" bestFit="1" customWidth="1"/>
    <col min="4363" max="4363" width="30.75" style="103" bestFit="1" customWidth="1"/>
    <col min="4364" max="4365" width="29.75" style="103" bestFit="1" customWidth="1"/>
    <col min="4366" max="4610" width="9" style="103"/>
    <col min="4611" max="4611" width="13.125" style="103" customWidth="1"/>
    <col min="4612" max="4612" width="59.75" style="103" customWidth="1"/>
    <col min="4613" max="4613" width="9" style="103"/>
    <col min="4614" max="4614" width="12.5" style="103" bestFit="1" customWidth="1"/>
    <col min="4615" max="4615" width="13.125" style="103" bestFit="1" customWidth="1"/>
    <col min="4616" max="4616" width="9" style="103"/>
    <col min="4617" max="4617" width="11.375" style="103" bestFit="1" customWidth="1"/>
    <col min="4618" max="4618" width="10.25" style="103" bestFit="1" customWidth="1"/>
    <col min="4619" max="4619" width="30.75" style="103" bestFit="1" customWidth="1"/>
    <col min="4620" max="4621" width="29.75" style="103" bestFit="1" customWidth="1"/>
    <col min="4622" max="4866" width="9" style="103"/>
    <col min="4867" max="4867" width="13.125" style="103" customWidth="1"/>
    <col min="4868" max="4868" width="59.75" style="103" customWidth="1"/>
    <col min="4869" max="4869" width="9" style="103"/>
    <col min="4870" max="4870" width="12.5" style="103" bestFit="1" customWidth="1"/>
    <col min="4871" max="4871" width="13.125" style="103" bestFit="1" customWidth="1"/>
    <col min="4872" max="4872" width="9" style="103"/>
    <col min="4873" max="4873" width="11.375" style="103" bestFit="1" customWidth="1"/>
    <col min="4874" max="4874" width="10.25" style="103" bestFit="1" customWidth="1"/>
    <col min="4875" max="4875" width="30.75" style="103" bestFit="1" customWidth="1"/>
    <col min="4876" max="4877" width="29.75" style="103" bestFit="1" customWidth="1"/>
    <col min="4878" max="5122" width="9" style="103"/>
    <col min="5123" max="5123" width="13.125" style="103" customWidth="1"/>
    <col min="5124" max="5124" width="59.75" style="103" customWidth="1"/>
    <col min="5125" max="5125" width="9" style="103"/>
    <col min="5126" max="5126" width="12.5" style="103" bestFit="1" customWidth="1"/>
    <col min="5127" max="5127" width="13.125" style="103" bestFit="1" customWidth="1"/>
    <col min="5128" max="5128" width="9" style="103"/>
    <col min="5129" max="5129" width="11.375" style="103" bestFit="1" customWidth="1"/>
    <col min="5130" max="5130" width="10.25" style="103" bestFit="1" customWidth="1"/>
    <col min="5131" max="5131" width="30.75" style="103" bestFit="1" customWidth="1"/>
    <col min="5132" max="5133" width="29.75" style="103" bestFit="1" customWidth="1"/>
    <col min="5134" max="5378" width="9" style="103"/>
    <col min="5379" max="5379" width="13.125" style="103" customWidth="1"/>
    <col min="5380" max="5380" width="59.75" style="103" customWidth="1"/>
    <col min="5381" max="5381" width="9" style="103"/>
    <col min="5382" max="5382" width="12.5" style="103" bestFit="1" customWidth="1"/>
    <col min="5383" max="5383" width="13.125" style="103" bestFit="1" customWidth="1"/>
    <col min="5384" max="5384" width="9" style="103"/>
    <col min="5385" max="5385" width="11.375" style="103" bestFit="1" customWidth="1"/>
    <col min="5386" max="5386" width="10.25" style="103" bestFit="1" customWidth="1"/>
    <col min="5387" max="5387" width="30.75" style="103" bestFit="1" customWidth="1"/>
    <col min="5388" max="5389" width="29.75" style="103" bestFit="1" customWidth="1"/>
    <col min="5390" max="5634" width="9" style="103"/>
    <col min="5635" max="5635" width="13.125" style="103" customWidth="1"/>
    <col min="5636" max="5636" width="59.75" style="103" customWidth="1"/>
    <col min="5637" max="5637" width="9" style="103"/>
    <col min="5638" max="5638" width="12.5" style="103" bestFit="1" customWidth="1"/>
    <col min="5639" max="5639" width="13.125" style="103" bestFit="1" customWidth="1"/>
    <col min="5640" max="5640" width="9" style="103"/>
    <col min="5641" max="5641" width="11.375" style="103" bestFit="1" customWidth="1"/>
    <col min="5642" max="5642" width="10.25" style="103" bestFit="1" customWidth="1"/>
    <col min="5643" max="5643" width="30.75" style="103" bestFit="1" customWidth="1"/>
    <col min="5644" max="5645" width="29.75" style="103" bestFit="1" customWidth="1"/>
    <col min="5646" max="5890" width="9" style="103"/>
    <col min="5891" max="5891" width="13.125" style="103" customWidth="1"/>
    <col min="5892" max="5892" width="59.75" style="103" customWidth="1"/>
    <col min="5893" max="5893" width="9" style="103"/>
    <col min="5894" max="5894" width="12.5" style="103" bestFit="1" customWidth="1"/>
    <col min="5895" max="5895" width="13.125" style="103" bestFit="1" customWidth="1"/>
    <col min="5896" max="5896" width="9" style="103"/>
    <col min="5897" max="5897" width="11.375" style="103" bestFit="1" customWidth="1"/>
    <col min="5898" max="5898" width="10.25" style="103" bestFit="1" customWidth="1"/>
    <col min="5899" max="5899" width="30.75" style="103" bestFit="1" customWidth="1"/>
    <col min="5900" max="5901" width="29.75" style="103" bestFit="1" customWidth="1"/>
    <col min="5902" max="6146" width="9" style="103"/>
    <col min="6147" max="6147" width="13.125" style="103" customWidth="1"/>
    <col min="6148" max="6148" width="59.75" style="103" customWidth="1"/>
    <col min="6149" max="6149" width="9" style="103"/>
    <col min="6150" max="6150" width="12.5" style="103" bestFit="1" customWidth="1"/>
    <col min="6151" max="6151" width="13.125" style="103" bestFit="1" customWidth="1"/>
    <col min="6152" max="6152" width="9" style="103"/>
    <col min="6153" max="6153" width="11.375" style="103" bestFit="1" customWidth="1"/>
    <col min="6154" max="6154" width="10.25" style="103" bestFit="1" customWidth="1"/>
    <col min="6155" max="6155" width="30.75" style="103" bestFit="1" customWidth="1"/>
    <col min="6156" max="6157" width="29.75" style="103" bestFit="1" customWidth="1"/>
    <col min="6158" max="6402" width="9" style="103"/>
    <col min="6403" max="6403" width="13.125" style="103" customWidth="1"/>
    <col min="6404" max="6404" width="59.75" style="103" customWidth="1"/>
    <col min="6405" max="6405" width="9" style="103"/>
    <col min="6406" max="6406" width="12.5" style="103" bestFit="1" customWidth="1"/>
    <col min="6407" max="6407" width="13.125" style="103" bestFit="1" customWidth="1"/>
    <col min="6408" max="6408" width="9" style="103"/>
    <col min="6409" max="6409" width="11.375" style="103" bestFit="1" customWidth="1"/>
    <col min="6410" max="6410" width="10.25" style="103" bestFit="1" customWidth="1"/>
    <col min="6411" max="6411" width="30.75" style="103" bestFit="1" customWidth="1"/>
    <col min="6412" max="6413" width="29.75" style="103" bestFit="1" customWidth="1"/>
    <col min="6414" max="6658" width="9" style="103"/>
    <col min="6659" max="6659" width="13.125" style="103" customWidth="1"/>
    <col min="6660" max="6660" width="59.75" style="103" customWidth="1"/>
    <col min="6661" max="6661" width="9" style="103"/>
    <col min="6662" max="6662" width="12.5" style="103" bestFit="1" customWidth="1"/>
    <col min="6663" max="6663" width="13.125" style="103" bestFit="1" customWidth="1"/>
    <col min="6664" max="6664" width="9" style="103"/>
    <col min="6665" max="6665" width="11.375" style="103" bestFit="1" customWidth="1"/>
    <col min="6666" max="6666" width="10.25" style="103" bestFit="1" customWidth="1"/>
    <col min="6667" max="6667" width="30.75" style="103" bestFit="1" customWidth="1"/>
    <col min="6668" max="6669" width="29.75" style="103" bestFit="1" customWidth="1"/>
    <col min="6670" max="6914" width="9" style="103"/>
    <col min="6915" max="6915" width="13.125" style="103" customWidth="1"/>
    <col min="6916" max="6916" width="59.75" style="103" customWidth="1"/>
    <col min="6917" max="6917" width="9" style="103"/>
    <col min="6918" max="6918" width="12.5" style="103" bestFit="1" customWidth="1"/>
    <col min="6919" max="6919" width="13.125" style="103" bestFit="1" customWidth="1"/>
    <col min="6920" max="6920" width="9" style="103"/>
    <col min="6921" max="6921" width="11.375" style="103" bestFit="1" customWidth="1"/>
    <col min="6922" max="6922" width="10.25" style="103" bestFit="1" customWidth="1"/>
    <col min="6923" max="6923" width="30.75" style="103" bestFit="1" customWidth="1"/>
    <col min="6924" max="6925" width="29.75" style="103" bestFit="1" customWidth="1"/>
    <col min="6926" max="7170" width="9" style="103"/>
    <col min="7171" max="7171" width="13.125" style="103" customWidth="1"/>
    <col min="7172" max="7172" width="59.75" style="103" customWidth="1"/>
    <col min="7173" max="7173" width="9" style="103"/>
    <col min="7174" max="7174" width="12.5" style="103" bestFit="1" customWidth="1"/>
    <col min="7175" max="7175" width="13.125" style="103" bestFit="1" customWidth="1"/>
    <col min="7176" max="7176" width="9" style="103"/>
    <col min="7177" max="7177" width="11.375" style="103" bestFit="1" customWidth="1"/>
    <col min="7178" max="7178" width="10.25" style="103" bestFit="1" customWidth="1"/>
    <col min="7179" max="7179" width="30.75" style="103" bestFit="1" customWidth="1"/>
    <col min="7180" max="7181" width="29.75" style="103" bestFit="1" customWidth="1"/>
    <col min="7182" max="7426" width="9" style="103"/>
    <col min="7427" max="7427" width="13.125" style="103" customWidth="1"/>
    <col min="7428" max="7428" width="59.75" style="103" customWidth="1"/>
    <col min="7429" max="7429" width="9" style="103"/>
    <col min="7430" max="7430" width="12.5" style="103" bestFit="1" customWidth="1"/>
    <col min="7431" max="7431" width="13.125" style="103" bestFit="1" customWidth="1"/>
    <col min="7432" max="7432" width="9" style="103"/>
    <col min="7433" max="7433" width="11.375" style="103" bestFit="1" customWidth="1"/>
    <col min="7434" max="7434" width="10.25" style="103" bestFit="1" customWidth="1"/>
    <col min="7435" max="7435" width="30.75" style="103" bestFit="1" customWidth="1"/>
    <col min="7436" max="7437" width="29.75" style="103" bestFit="1" customWidth="1"/>
    <col min="7438" max="7682" width="9" style="103"/>
    <col min="7683" max="7683" width="13.125" style="103" customWidth="1"/>
    <col min="7684" max="7684" width="59.75" style="103" customWidth="1"/>
    <col min="7685" max="7685" width="9" style="103"/>
    <col min="7686" max="7686" width="12.5" style="103" bestFit="1" customWidth="1"/>
    <col min="7687" max="7687" width="13.125" style="103" bestFit="1" customWidth="1"/>
    <col min="7688" max="7688" width="9" style="103"/>
    <col min="7689" max="7689" width="11.375" style="103" bestFit="1" customWidth="1"/>
    <col min="7690" max="7690" width="10.25" style="103" bestFit="1" customWidth="1"/>
    <col min="7691" max="7691" width="30.75" style="103" bestFit="1" customWidth="1"/>
    <col min="7692" max="7693" width="29.75" style="103" bestFit="1" customWidth="1"/>
    <col min="7694" max="7938" width="9" style="103"/>
    <col min="7939" max="7939" width="13.125" style="103" customWidth="1"/>
    <col min="7940" max="7940" width="59.75" style="103" customWidth="1"/>
    <col min="7941" max="7941" width="9" style="103"/>
    <col min="7942" max="7942" width="12.5" style="103" bestFit="1" customWidth="1"/>
    <col min="7943" max="7943" width="13.125" style="103" bestFit="1" customWidth="1"/>
    <col min="7944" max="7944" width="9" style="103"/>
    <col min="7945" max="7945" width="11.375" style="103" bestFit="1" customWidth="1"/>
    <col min="7946" max="7946" width="10.25" style="103" bestFit="1" customWidth="1"/>
    <col min="7947" max="7947" width="30.75" style="103" bestFit="1" customWidth="1"/>
    <col min="7948" max="7949" width="29.75" style="103" bestFit="1" customWidth="1"/>
    <col min="7950" max="8194" width="9" style="103"/>
    <col min="8195" max="8195" width="13.125" style="103" customWidth="1"/>
    <col min="8196" max="8196" width="59.75" style="103" customWidth="1"/>
    <col min="8197" max="8197" width="9" style="103"/>
    <col min="8198" max="8198" width="12.5" style="103" bestFit="1" customWidth="1"/>
    <col min="8199" max="8199" width="13.125" style="103" bestFit="1" customWidth="1"/>
    <col min="8200" max="8200" width="9" style="103"/>
    <col min="8201" max="8201" width="11.375" style="103" bestFit="1" customWidth="1"/>
    <col min="8202" max="8202" width="10.25" style="103" bestFit="1" customWidth="1"/>
    <col min="8203" max="8203" width="30.75" style="103" bestFit="1" customWidth="1"/>
    <col min="8204" max="8205" width="29.75" style="103" bestFit="1" customWidth="1"/>
    <col min="8206" max="8450" width="9" style="103"/>
    <col min="8451" max="8451" width="13.125" style="103" customWidth="1"/>
    <col min="8452" max="8452" width="59.75" style="103" customWidth="1"/>
    <col min="8453" max="8453" width="9" style="103"/>
    <col min="8454" max="8454" width="12.5" style="103" bestFit="1" customWidth="1"/>
    <col min="8455" max="8455" width="13.125" style="103" bestFit="1" customWidth="1"/>
    <col min="8456" max="8456" width="9" style="103"/>
    <col min="8457" max="8457" width="11.375" style="103" bestFit="1" customWidth="1"/>
    <col min="8458" max="8458" width="10.25" style="103" bestFit="1" customWidth="1"/>
    <col min="8459" max="8459" width="30.75" style="103" bestFit="1" customWidth="1"/>
    <col min="8460" max="8461" width="29.75" style="103" bestFit="1" customWidth="1"/>
    <col min="8462" max="8706" width="9" style="103"/>
    <col min="8707" max="8707" width="13.125" style="103" customWidth="1"/>
    <col min="8708" max="8708" width="59.75" style="103" customWidth="1"/>
    <col min="8709" max="8709" width="9" style="103"/>
    <col min="8710" max="8710" width="12.5" style="103" bestFit="1" customWidth="1"/>
    <col min="8711" max="8711" width="13.125" style="103" bestFit="1" customWidth="1"/>
    <col min="8712" max="8712" width="9" style="103"/>
    <col min="8713" max="8713" width="11.375" style="103" bestFit="1" customWidth="1"/>
    <col min="8714" max="8714" width="10.25" style="103" bestFit="1" customWidth="1"/>
    <col min="8715" max="8715" width="30.75" style="103" bestFit="1" customWidth="1"/>
    <col min="8716" max="8717" width="29.75" style="103" bestFit="1" customWidth="1"/>
    <col min="8718" max="8962" width="9" style="103"/>
    <col min="8963" max="8963" width="13.125" style="103" customWidth="1"/>
    <col min="8964" max="8964" width="59.75" style="103" customWidth="1"/>
    <col min="8965" max="8965" width="9" style="103"/>
    <col min="8966" max="8966" width="12.5" style="103" bestFit="1" customWidth="1"/>
    <col min="8967" max="8967" width="13.125" style="103" bestFit="1" customWidth="1"/>
    <col min="8968" max="8968" width="9" style="103"/>
    <col min="8969" max="8969" width="11.375" style="103" bestFit="1" customWidth="1"/>
    <col min="8970" max="8970" width="10.25" style="103" bestFit="1" customWidth="1"/>
    <col min="8971" max="8971" width="30.75" style="103" bestFit="1" customWidth="1"/>
    <col min="8972" max="8973" width="29.75" style="103" bestFit="1" customWidth="1"/>
    <col min="8974" max="9218" width="9" style="103"/>
    <col min="9219" max="9219" width="13.125" style="103" customWidth="1"/>
    <col min="9220" max="9220" width="59.75" style="103" customWidth="1"/>
    <col min="9221" max="9221" width="9" style="103"/>
    <col min="9222" max="9222" width="12.5" style="103" bestFit="1" customWidth="1"/>
    <col min="9223" max="9223" width="13.125" style="103" bestFit="1" customWidth="1"/>
    <col min="9224" max="9224" width="9" style="103"/>
    <col min="9225" max="9225" width="11.375" style="103" bestFit="1" customWidth="1"/>
    <col min="9226" max="9226" width="10.25" style="103" bestFit="1" customWidth="1"/>
    <col min="9227" max="9227" width="30.75" style="103" bestFit="1" customWidth="1"/>
    <col min="9228" max="9229" width="29.75" style="103" bestFit="1" customWidth="1"/>
    <col min="9230" max="9474" width="9" style="103"/>
    <col min="9475" max="9475" width="13.125" style="103" customWidth="1"/>
    <col min="9476" max="9476" width="59.75" style="103" customWidth="1"/>
    <col min="9477" max="9477" width="9" style="103"/>
    <col min="9478" max="9478" width="12.5" style="103" bestFit="1" customWidth="1"/>
    <col min="9479" max="9479" width="13.125" style="103" bestFit="1" customWidth="1"/>
    <col min="9480" max="9480" width="9" style="103"/>
    <col min="9481" max="9481" width="11.375" style="103" bestFit="1" customWidth="1"/>
    <col min="9482" max="9482" width="10.25" style="103" bestFit="1" customWidth="1"/>
    <col min="9483" max="9483" width="30.75" style="103" bestFit="1" customWidth="1"/>
    <col min="9484" max="9485" width="29.75" style="103" bestFit="1" customWidth="1"/>
    <col min="9486" max="9730" width="9" style="103"/>
    <col min="9731" max="9731" width="13.125" style="103" customWidth="1"/>
    <col min="9732" max="9732" width="59.75" style="103" customWidth="1"/>
    <col min="9733" max="9733" width="9" style="103"/>
    <col min="9734" max="9734" width="12.5" style="103" bestFit="1" customWidth="1"/>
    <col min="9735" max="9735" width="13.125" style="103" bestFit="1" customWidth="1"/>
    <col min="9736" max="9736" width="9" style="103"/>
    <col min="9737" max="9737" width="11.375" style="103" bestFit="1" customWidth="1"/>
    <col min="9738" max="9738" width="10.25" style="103" bestFit="1" customWidth="1"/>
    <col min="9739" max="9739" width="30.75" style="103" bestFit="1" customWidth="1"/>
    <col min="9740" max="9741" width="29.75" style="103" bestFit="1" customWidth="1"/>
    <col min="9742" max="9986" width="9" style="103"/>
    <col min="9987" max="9987" width="13.125" style="103" customWidth="1"/>
    <col min="9988" max="9988" width="59.75" style="103" customWidth="1"/>
    <col min="9989" max="9989" width="9" style="103"/>
    <col min="9990" max="9990" width="12.5" style="103" bestFit="1" customWidth="1"/>
    <col min="9991" max="9991" width="13.125" style="103" bestFit="1" customWidth="1"/>
    <col min="9992" max="9992" width="9" style="103"/>
    <col min="9993" max="9993" width="11.375" style="103" bestFit="1" customWidth="1"/>
    <col min="9994" max="9994" width="10.25" style="103" bestFit="1" customWidth="1"/>
    <col min="9995" max="9995" width="30.75" style="103" bestFit="1" customWidth="1"/>
    <col min="9996" max="9997" width="29.75" style="103" bestFit="1" customWidth="1"/>
    <col min="9998" max="10242" width="9" style="103"/>
    <col min="10243" max="10243" width="13.125" style="103" customWidth="1"/>
    <col min="10244" max="10244" width="59.75" style="103" customWidth="1"/>
    <col min="10245" max="10245" width="9" style="103"/>
    <col min="10246" max="10246" width="12.5" style="103" bestFit="1" customWidth="1"/>
    <col min="10247" max="10247" width="13.125" style="103" bestFit="1" customWidth="1"/>
    <col min="10248" max="10248" width="9" style="103"/>
    <col min="10249" max="10249" width="11.375" style="103" bestFit="1" customWidth="1"/>
    <col min="10250" max="10250" width="10.25" style="103" bestFit="1" customWidth="1"/>
    <col min="10251" max="10251" width="30.75" style="103" bestFit="1" customWidth="1"/>
    <col min="10252" max="10253" width="29.75" style="103" bestFit="1" customWidth="1"/>
    <col min="10254" max="10498" width="9" style="103"/>
    <col min="10499" max="10499" width="13.125" style="103" customWidth="1"/>
    <col min="10500" max="10500" width="59.75" style="103" customWidth="1"/>
    <col min="10501" max="10501" width="9" style="103"/>
    <col min="10502" max="10502" width="12.5" style="103" bestFit="1" customWidth="1"/>
    <col min="10503" max="10503" width="13.125" style="103" bestFit="1" customWidth="1"/>
    <col min="10504" max="10504" width="9" style="103"/>
    <col min="10505" max="10505" width="11.375" style="103" bestFit="1" customWidth="1"/>
    <col min="10506" max="10506" width="10.25" style="103" bestFit="1" customWidth="1"/>
    <col min="10507" max="10507" width="30.75" style="103" bestFit="1" customWidth="1"/>
    <col min="10508" max="10509" width="29.75" style="103" bestFit="1" customWidth="1"/>
    <col min="10510" max="10754" width="9" style="103"/>
    <col min="10755" max="10755" width="13.125" style="103" customWidth="1"/>
    <col min="10756" max="10756" width="59.75" style="103" customWidth="1"/>
    <col min="10757" max="10757" width="9" style="103"/>
    <col min="10758" max="10758" width="12.5" style="103" bestFit="1" customWidth="1"/>
    <col min="10759" max="10759" width="13.125" style="103" bestFit="1" customWidth="1"/>
    <col min="10760" max="10760" width="9" style="103"/>
    <col min="10761" max="10761" width="11.375" style="103" bestFit="1" customWidth="1"/>
    <col min="10762" max="10762" width="10.25" style="103" bestFit="1" customWidth="1"/>
    <col min="10763" max="10763" width="30.75" style="103" bestFit="1" customWidth="1"/>
    <col min="10764" max="10765" width="29.75" style="103" bestFit="1" customWidth="1"/>
    <col min="10766" max="11010" width="9" style="103"/>
    <col min="11011" max="11011" width="13.125" style="103" customWidth="1"/>
    <col min="11012" max="11012" width="59.75" style="103" customWidth="1"/>
    <col min="11013" max="11013" width="9" style="103"/>
    <col min="11014" max="11014" width="12.5" style="103" bestFit="1" customWidth="1"/>
    <col min="11015" max="11015" width="13.125" style="103" bestFit="1" customWidth="1"/>
    <col min="11016" max="11016" width="9" style="103"/>
    <col min="11017" max="11017" width="11.375" style="103" bestFit="1" customWidth="1"/>
    <col min="11018" max="11018" width="10.25" style="103" bestFit="1" customWidth="1"/>
    <col min="11019" max="11019" width="30.75" style="103" bestFit="1" customWidth="1"/>
    <col min="11020" max="11021" width="29.75" style="103" bestFit="1" customWidth="1"/>
    <col min="11022" max="11266" width="9" style="103"/>
    <col min="11267" max="11267" width="13.125" style="103" customWidth="1"/>
    <col min="11268" max="11268" width="59.75" style="103" customWidth="1"/>
    <col min="11269" max="11269" width="9" style="103"/>
    <col min="11270" max="11270" width="12.5" style="103" bestFit="1" customWidth="1"/>
    <col min="11271" max="11271" width="13.125" style="103" bestFit="1" customWidth="1"/>
    <col min="11272" max="11272" width="9" style="103"/>
    <col min="11273" max="11273" width="11.375" style="103" bestFit="1" customWidth="1"/>
    <col min="11274" max="11274" width="10.25" style="103" bestFit="1" customWidth="1"/>
    <col min="11275" max="11275" width="30.75" style="103" bestFit="1" customWidth="1"/>
    <col min="11276" max="11277" width="29.75" style="103" bestFit="1" customWidth="1"/>
    <col min="11278" max="11522" width="9" style="103"/>
    <col min="11523" max="11523" width="13.125" style="103" customWidth="1"/>
    <col min="11524" max="11524" width="59.75" style="103" customWidth="1"/>
    <col min="11525" max="11525" width="9" style="103"/>
    <col min="11526" max="11526" width="12.5" style="103" bestFit="1" customWidth="1"/>
    <col min="11527" max="11527" width="13.125" style="103" bestFit="1" customWidth="1"/>
    <col min="11528" max="11528" width="9" style="103"/>
    <col min="11529" max="11529" width="11.375" style="103" bestFit="1" customWidth="1"/>
    <col min="11530" max="11530" width="10.25" style="103" bestFit="1" customWidth="1"/>
    <col min="11531" max="11531" width="30.75" style="103" bestFit="1" customWidth="1"/>
    <col min="11532" max="11533" width="29.75" style="103" bestFit="1" customWidth="1"/>
    <col min="11534" max="11778" width="9" style="103"/>
    <col min="11779" max="11779" width="13.125" style="103" customWidth="1"/>
    <col min="11780" max="11780" width="59.75" style="103" customWidth="1"/>
    <col min="11781" max="11781" width="9" style="103"/>
    <col min="11782" max="11782" width="12.5" style="103" bestFit="1" customWidth="1"/>
    <col min="11783" max="11783" width="13.125" style="103" bestFit="1" customWidth="1"/>
    <col min="11784" max="11784" width="9" style="103"/>
    <col min="11785" max="11785" width="11.375" style="103" bestFit="1" customWidth="1"/>
    <col min="11786" max="11786" width="10.25" style="103" bestFit="1" customWidth="1"/>
    <col min="11787" max="11787" width="30.75" style="103" bestFit="1" customWidth="1"/>
    <col min="11788" max="11789" width="29.75" style="103" bestFit="1" customWidth="1"/>
    <col min="11790" max="12034" width="9" style="103"/>
    <col min="12035" max="12035" width="13.125" style="103" customWidth="1"/>
    <col min="12036" max="12036" width="59.75" style="103" customWidth="1"/>
    <col min="12037" max="12037" width="9" style="103"/>
    <col min="12038" max="12038" width="12.5" style="103" bestFit="1" customWidth="1"/>
    <col min="12039" max="12039" width="13.125" style="103" bestFit="1" customWidth="1"/>
    <col min="12040" max="12040" width="9" style="103"/>
    <col min="12041" max="12041" width="11.375" style="103" bestFit="1" customWidth="1"/>
    <col min="12042" max="12042" width="10.25" style="103" bestFit="1" customWidth="1"/>
    <col min="12043" max="12043" width="30.75" style="103" bestFit="1" customWidth="1"/>
    <col min="12044" max="12045" width="29.75" style="103" bestFit="1" customWidth="1"/>
    <col min="12046" max="12290" width="9" style="103"/>
    <col min="12291" max="12291" width="13.125" style="103" customWidth="1"/>
    <col min="12292" max="12292" width="59.75" style="103" customWidth="1"/>
    <col min="12293" max="12293" width="9" style="103"/>
    <col min="12294" max="12294" width="12.5" style="103" bestFit="1" customWidth="1"/>
    <col min="12295" max="12295" width="13.125" style="103" bestFit="1" customWidth="1"/>
    <col min="12296" max="12296" width="9" style="103"/>
    <col min="12297" max="12297" width="11.375" style="103" bestFit="1" customWidth="1"/>
    <col min="12298" max="12298" width="10.25" style="103" bestFit="1" customWidth="1"/>
    <col min="12299" max="12299" width="30.75" style="103" bestFit="1" customWidth="1"/>
    <col min="12300" max="12301" width="29.75" style="103" bestFit="1" customWidth="1"/>
    <col min="12302" max="12546" width="9" style="103"/>
    <col min="12547" max="12547" width="13.125" style="103" customWidth="1"/>
    <col min="12548" max="12548" width="59.75" style="103" customWidth="1"/>
    <col min="12549" max="12549" width="9" style="103"/>
    <col min="12550" max="12550" width="12.5" style="103" bestFit="1" customWidth="1"/>
    <col min="12551" max="12551" width="13.125" style="103" bestFit="1" customWidth="1"/>
    <col min="12552" max="12552" width="9" style="103"/>
    <col min="12553" max="12553" width="11.375" style="103" bestFit="1" customWidth="1"/>
    <col min="12554" max="12554" width="10.25" style="103" bestFit="1" customWidth="1"/>
    <col min="12555" max="12555" width="30.75" style="103" bestFit="1" customWidth="1"/>
    <col min="12556" max="12557" width="29.75" style="103" bestFit="1" customWidth="1"/>
    <col min="12558" max="12802" width="9" style="103"/>
    <col min="12803" max="12803" width="13.125" style="103" customWidth="1"/>
    <col min="12804" max="12804" width="59.75" style="103" customWidth="1"/>
    <col min="12805" max="12805" width="9" style="103"/>
    <col min="12806" max="12806" width="12.5" style="103" bestFit="1" customWidth="1"/>
    <col min="12807" max="12807" width="13.125" style="103" bestFit="1" customWidth="1"/>
    <col min="12808" max="12808" width="9" style="103"/>
    <col min="12809" max="12809" width="11.375" style="103" bestFit="1" customWidth="1"/>
    <col min="12810" max="12810" width="10.25" style="103" bestFit="1" customWidth="1"/>
    <col min="12811" max="12811" width="30.75" style="103" bestFit="1" customWidth="1"/>
    <col min="12812" max="12813" width="29.75" style="103" bestFit="1" customWidth="1"/>
    <col min="12814" max="13058" width="9" style="103"/>
    <col min="13059" max="13059" width="13.125" style="103" customWidth="1"/>
    <col min="13060" max="13060" width="59.75" style="103" customWidth="1"/>
    <col min="13061" max="13061" width="9" style="103"/>
    <col min="13062" max="13062" width="12.5" style="103" bestFit="1" customWidth="1"/>
    <col min="13063" max="13063" width="13.125" style="103" bestFit="1" customWidth="1"/>
    <col min="13064" max="13064" width="9" style="103"/>
    <col min="13065" max="13065" width="11.375" style="103" bestFit="1" customWidth="1"/>
    <col min="13066" max="13066" width="10.25" style="103" bestFit="1" customWidth="1"/>
    <col min="13067" max="13067" width="30.75" style="103" bestFit="1" customWidth="1"/>
    <col min="13068" max="13069" width="29.75" style="103" bestFit="1" customWidth="1"/>
    <col min="13070" max="13314" width="9" style="103"/>
    <col min="13315" max="13315" width="13.125" style="103" customWidth="1"/>
    <col min="13316" max="13316" width="59.75" style="103" customWidth="1"/>
    <col min="13317" max="13317" width="9" style="103"/>
    <col min="13318" max="13318" width="12.5" style="103" bestFit="1" customWidth="1"/>
    <col min="13319" max="13319" width="13.125" style="103" bestFit="1" customWidth="1"/>
    <col min="13320" max="13320" width="9" style="103"/>
    <col min="13321" max="13321" width="11.375" style="103" bestFit="1" customWidth="1"/>
    <col min="13322" max="13322" width="10.25" style="103" bestFit="1" customWidth="1"/>
    <col min="13323" max="13323" width="30.75" style="103" bestFit="1" customWidth="1"/>
    <col min="13324" max="13325" width="29.75" style="103" bestFit="1" customWidth="1"/>
    <col min="13326" max="13570" width="9" style="103"/>
    <col min="13571" max="13571" width="13.125" style="103" customWidth="1"/>
    <col min="13572" max="13572" width="59.75" style="103" customWidth="1"/>
    <col min="13573" max="13573" width="9" style="103"/>
    <col min="13574" max="13574" width="12.5" style="103" bestFit="1" customWidth="1"/>
    <col min="13575" max="13575" width="13.125" style="103" bestFit="1" customWidth="1"/>
    <col min="13576" max="13576" width="9" style="103"/>
    <col min="13577" max="13577" width="11.375" style="103" bestFit="1" customWidth="1"/>
    <col min="13578" max="13578" width="10.25" style="103" bestFit="1" customWidth="1"/>
    <col min="13579" max="13579" width="30.75" style="103" bestFit="1" customWidth="1"/>
    <col min="13580" max="13581" width="29.75" style="103" bestFit="1" customWidth="1"/>
    <col min="13582" max="13826" width="9" style="103"/>
    <col min="13827" max="13827" width="13.125" style="103" customWidth="1"/>
    <col min="13828" max="13828" width="59.75" style="103" customWidth="1"/>
    <col min="13829" max="13829" width="9" style="103"/>
    <col min="13830" max="13830" width="12.5" style="103" bestFit="1" customWidth="1"/>
    <col min="13831" max="13831" width="13.125" style="103" bestFit="1" customWidth="1"/>
    <col min="13832" max="13832" width="9" style="103"/>
    <col min="13833" max="13833" width="11.375" style="103" bestFit="1" customWidth="1"/>
    <col min="13834" max="13834" width="10.25" style="103" bestFit="1" customWidth="1"/>
    <col min="13835" max="13835" width="30.75" style="103" bestFit="1" customWidth="1"/>
    <col min="13836" max="13837" width="29.75" style="103" bestFit="1" customWidth="1"/>
    <col min="13838" max="14082" width="9" style="103"/>
    <col min="14083" max="14083" width="13.125" style="103" customWidth="1"/>
    <col min="14084" max="14084" width="59.75" style="103" customWidth="1"/>
    <col min="14085" max="14085" width="9" style="103"/>
    <col min="14086" max="14086" width="12.5" style="103" bestFit="1" customWidth="1"/>
    <col min="14087" max="14087" width="13.125" style="103" bestFit="1" customWidth="1"/>
    <col min="14088" max="14088" width="9" style="103"/>
    <col min="14089" max="14089" width="11.375" style="103" bestFit="1" customWidth="1"/>
    <col min="14090" max="14090" width="10.25" style="103" bestFit="1" customWidth="1"/>
    <col min="14091" max="14091" width="30.75" style="103" bestFit="1" customWidth="1"/>
    <col min="14092" max="14093" width="29.75" style="103" bestFit="1" customWidth="1"/>
    <col min="14094" max="14338" width="9" style="103"/>
    <col min="14339" max="14339" width="13.125" style="103" customWidth="1"/>
    <col min="14340" max="14340" width="59.75" style="103" customWidth="1"/>
    <col min="14341" max="14341" width="9" style="103"/>
    <col min="14342" max="14342" width="12.5" style="103" bestFit="1" customWidth="1"/>
    <col min="14343" max="14343" width="13.125" style="103" bestFit="1" customWidth="1"/>
    <col min="14344" max="14344" width="9" style="103"/>
    <col min="14345" max="14345" width="11.375" style="103" bestFit="1" customWidth="1"/>
    <col min="14346" max="14346" width="10.25" style="103" bestFit="1" customWidth="1"/>
    <col min="14347" max="14347" width="30.75" style="103" bestFit="1" customWidth="1"/>
    <col min="14348" max="14349" width="29.75" style="103" bestFit="1" customWidth="1"/>
    <col min="14350" max="14594" width="9" style="103"/>
    <col min="14595" max="14595" width="13.125" style="103" customWidth="1"/>
    <col min="14596" max="14596" width="59.75" style="103" customWidth="1"/>
    <col min="14597" max="14597" width="9" style="103"/>
    <col min="14598" max="14598" width="12.5" style="103" bestFit="1" customWidth="1"/>
    <col min="14599" max="14599" width="13.125" style="103" bestFit="1" customWidth="1"/>
    <col min="14600" max="14600" width="9" style="103"/>
    <col min="14601" max="14601" width="11.375" style="103" bestFit="1" customWidth="1"/>
    <col min="14602" max="14602" width="10.25" style="103" bestFit="1" customWidth="1"/>
    <col min="14603" max="14603" width="30.75" style="103" bestFit="1" customWidth="1"/>
    <col min="14604" max="14605" width="29.75" style="103" bestFit="1" customWidth="1"/>
    <col min="14606" max="14850" width="9" style="103"/>
    <col min="14851" max="14851" width="13.125" style="103" customWidth="1"/>
    <col min="14852" max="14852" width="59.75" style="103" customWidth="1"/>
    <col min="14853" max="14853" width="9" style="103"/>
    <col min="14854" max="14854" width="12.5" style="103" bestFit="1" customWidth="1"/>
    <col min="14855" max="14855" width="13.125" style="103" bestFit="1" customWidth="1"/>
    <col min="14856" max="14856" width="9" style="103"/>
    <col min="14857" max="14857" width="11.375" style="103" bestFit="1" customWidth="1"/>
    <col min="14858" max="14858" width="10.25" style="103" bestFit="1" customWidth="1"/>
    <col min="14859" max="14859" width="30.75" style="103" bestFit="1" customWidth="1"/>
    <col min="14860" max="14861" width="29.75" style="103" bestFit="1" customWidth="1"/>
    <col min="14862" max="15106" width="9" style="103"/>
    <col min="15107" max="15107" width="13.125" style="103" customWidth="1"/>
    <col min="15108" max="15108" width="59.75" style="103" customWidth="1"/>
    <col min="15109" max="15109" width="9" style="103"/>
    <col min="15110" max="15110" width="12.5" style="103" bestFit="1" customWidth="1"/>
    <col min="15111" max="15111" width="13.125" style="103" bestFit="1" customWidth="1"/>
    <col min="15112" max="15112" width="9" style="103"/>
    <col min="15113" max="15113" width="11.375" style="103" bestFit="1" customWidth="1"/>
    <col min="15114" max="15114" width="10.25" style="103" bestFit="1" customWidth="1"/>
    <col min="15115" max="15115" width="30.75" style="103" bestFit="1" customWidth="1"/>
    <col min="15116" max="15117" width="29.75" style="103" bestFit="1" customWidth="1"/>
    <col min="15118" max="15362" width="9" style="103"/>
    <col min="15363" max="15363" width="13.125" style="103" customWidth="1"/>
    <col min="15364" max="15364" width="59.75" style="103" customWidth="1"/>
    <col min="15365" max="15365" width="9" style="103"/>
    <col min="15366" max="15366" width="12.5" style="103" bestFit="1" customWidth="1"/>
    <col min="15367" max="15367" width="13.125" style="103" bestFit="1" customWidth="1"/>
    <col min="15368" max="15368" width="9" style="103"/>
    <col min="15369" max="15369" width="11.375" style="103" bestFit="1" customWidth="1"/>
    <col min="15370" max="15370" width="10.25" style="103" bestFit="1" customWidth="1"/>
    <col min="15371" max="15371" width="30.75" style="103" bestFit="1" customWidth="1"/>
    <col min="15372" max="15373" width="29.75" style="103" bestFit="1" customWidth="1"/>
    <col min="15374" max="15618" width="9" style="103"/>
    <col min="15619" max="15619" width="13.125" style="103" customWidth="1"/>
    <col min="15620" max="15620" width="59.75" style="103" customWidth="1"/>
    <col min="15621" max="15621" width="9" style="103"/>
    <col min="15622" max="15622" width="12.5" style="103" bestFit="1" customWidth="1"/>
    <col min="15623" max="15623" width="13.125" style="103" bestFit="1" customWidth="1"/>
    <col min="15624" max="15624" width="9" style="103"/>
    <col min="15625" max="15625" width="11.375" style="103" bestFit="1" customWidth="1"/>
    <col min="15626" max="15626" width="10.25" style="103" bestFit="1" customWidth="1"/>
    <col min="15627" max="15627" width="30.75" style="103" bestFit="1" customWidth="1"/>
    <col min="15628" max="15629" width="29.75" style="103" bestFit="1" customWidth="1"/>
    <col min="15630" max="15874" width="9" style="103"/>
    <col min="15875" max="15875" width="13.125" style="103" customWidth="1"/>
    <col min="15876" max="15876" width="59.75" style="103" customWidth="1"/>
    <col min="15877" max="15877" width="9" style="103"/>
    <col min="15878" max="15878" width="12.5" style="103" bestFit="1" customWidth="1"/>
    <col min="15879" max="15879" width="13.125" style="103" bestFit="1" customWidth="1"/>
    <col min="15880" max="15880" width="9" style="103"/>
    <col min="15881" max="15881" width="11.375" style="103" bestFit="1" customWidth="1"/>
    <col min="15882" max="15882" width="10.25" style="103" bestFit="1" customWidth="1"/>
    <col min="15883" max="15883" width="30.75" style="103" bestFit="1" customWidth="1"/>
    <col min="15884" max="15885" width="29.75" style="103" bestFit="1" customWidth="1"/>
    <col min="15886" max="16130" width="9" style="103"/>
    <col min="16131" max="16131" width="13.125" style="103" customWidth="1"/>
    <col min="16132" max="16132" width="59.75" style="103" customWidth="1"/>
    <col min="16133" max="16133" width="9" style="103"/>
    <col min="16134" max="16134" width="12.5" style="103" bestFit="1" customWidth="1"/>
    <col min="16135" max="16135" width="13.125" style="103" bestFit="1" customWidth="1"/>
    <col min="16136" max="16136" width="9" style="103"/>
    <col min="16137" max="16137" width="11.375" style="103" bestFit="1" customWidth="1"/>
    <col min="16138" max="16138" width="10.25" style="103" bestFit="1" customWidth="1"/>
    <col min="16139" max="16139" width="30.75" style="103" bestFit="1" customWidth="1"/>
    <col min="16140" max="16141" width="29.75" style="103" bestFit="1" customWidth="1"/>
    <col min="16142" max="16384" width="9" style="103"/>
  </cols>
  <sheetData>
    <row r="4" spans="3:12" ht="21.75" customHeight="1">
      <c r="C4" s="291" t="s">
        <v>37</v>
      </c>
      <c r="D4" s="291"/>
      <c r="E4" s="104"/>
      <c r="F4" s="105" t="s">
        <v>46</v>
      </c>
      <c r="G4" s="105" t="s">
        <v>47</v>
      </c>
      <c r="H4" s="106" t="s">
        <v>48</v>
      </c>
      <c r="I4" s="105" t="s">
        <v>44</v>
      </c>
      <c r="J4" s="105" t="s">
        <v>45</v>
      </c>
    </row>
    <row r="5" spans="3:12" ht="16.5">
      <c r="C5" s="107" t="s">
        <v>38</v>
      </c>
      <c r="D5" s="101" t="s">
        <v>223</v>
      </c>
      <c r="F5" s="108">
        <v>1</v>
      </c>
      <c r="G5" s="108">
        <v>1</v>
      </c>
      <c r="H5" s="109">
        <v>2014</v>
      </c>
      <c r="I5" s="110" t="str">
        <f>"01/"&amp;F5&amp;"/"&amp;H5</f>
        <v>01/1/2014</v>
      </c>
      <c r="J5" s="110" t="str">
        <f>IF(OR(G5=1,G5=3,G5=5,G5=7,G5=8,G5=10,G5=12),31,IF(OR(G5=4,G5=6,G5=9,G5=11),30,28))&amp;"/"&amp;G5&amp;"/"&amp;H5</f>
        <v>31/1/2014</v>
      </c>
      <c r="K5" s="111" t="str">
        <f>"Cần Thơ,"&amp;" "&amp;"Ngày"&amp;" "&amp;DAY(J5)&amp;" tháng "&amp;MONTH(J5)&amp;" năm "&amp;YEAR(J5)</f>
        <v>Cần Thơ, Ngày 31 tháng 1 năm 2014</v>
      </c>
      <c r="L5" s="112" t="str">
        <f>"Từ ngày " &amp; TEXT(I5,"dd/mm/yyyy") &amp; "   đến " &amp; TEXT(J5,"dd/mm/yyyy")</f>
        <v>Từ ngày 01/01/2014   đến 31/01/2014</v>
      </c>
    </row>
    <row r="6" spans="3:12" ht="16.5">
      <c r="C6" s="107" t="s">
        <v>39</v>
      </c>
      <c r="D6" s="101"/>
      <c r="F6" s="108">
        <v>2</v>
      </c>
      <c r="G6" s="108">
        <v>2</v>
      </c>
      <c r="H6" s="109">
        <v>2014</v>
      </c>
      <c r="I6" s="110" t="str">
        <f t="shared" ref="I6:I16" si="0">"01/"&amp;F6&amp;"/"&amp;H6</f>
        <v>01/2/2014</v>
      </c>
      <c r="J6" s="110" t="str">
        <f t="shared" ref="J6:J16" si="1">IF(OR(G6=1,G6=3,G6=5,G6=7,G6=8,G6=10,G6=12),31,IF(OR(G6=4,G6=6,G6=9,G6=11),30,28))&amp;"/"&amp;G6&amp;"/"&amp;H6</f>
        <v>28/2/2014</v>
      </c>
      <c r="K6" s="111" t="str">
        <f t="shared" ref="K6:K16" si="2">"Cần Thơ,"&amp;" "&amp;"Ngày"&amp;" "&amp;DAY(J6)&amp;" tháng "&amp;MONTH(J6)&amp;" năm "&amp;YEAR(J6)</f>
        <v>Cần Thơ, Ngày 28 tháng 2 năm 2014</v>
      </c>
      <c r="L6" s="112" t="str">
        <f t="shared" ref="L6:L16" si="3">"Từ ngày " &amp; TEXT(I6,"dd/mm/yyyy") &amp; "   đến " &amp; TEXT(J6,"dd/mm/yyyy")</f>
        <v>Từ ngày 01/02/2014   đến 28/02/2014</v>
      </c>
    </row>
    <row r="7" spans="3:12" ht="16.5">
      <c r="C7" s="107" t="s">
        <v>40</v>
      </c>
      <c r="D7" s="102"/>
      <c r="F7" s="108">
        <v>3</v>
      </c>
      <c r="G7" s="108">
        <v>3</v>
      </c>
      <c r="H7" s="109">
        <v>2014</v>
      </c>
      <c r="I7" s="110" t="str">
        <f t="shared" si="0"/>
        <v>01/3/2014</v>
      </c>
      <c r="J7" s="110" t="str">
        <f t="shared" si="1"/>
        <v>31/3/2014</v>
      </c>
      <c r="K7" s="111" t="str">
        <f t="shared" si="2"/>
        <v>Cần Thơ, Ngày 31 tháng 3 năm 2014</v>
      </c>
      <c r="L7" s="112" t="str">
        <f t="shared" si="3"/>
        <v>Từ ngày 01/03/2014   đến 31/03/2014</v>
      </c>
    </row>
    <row r="8" spans="3:12" ht="16.5">
      <c r="C8" s="107" t="s">
        <v>41</v>
      </c>
      <c r="D8" s="101"/>
      <c r="F8" s="108">
        <v>4</v>
      </c>
      <c r="G8" s="108">
        <v>4</v>
      </c>
      <c r="H8" s="109">
        <v>2014</v>
      </c>
      <c r="I8" s="110" t="str">
        <f t="shared" si="0"/>
        <v>01/4/2014</v>
      </c>
      <c r="J8" s="110" t="str">
        <f t="shared" si="1"/>
        <v>30/4/2014</v>
      </c>
      <c r="K8" s="111" t="str">
        <f t="shared" si="2"/>
        <v>Cần Thơ, Ngày 30 tháng 4 năm 2014</v>
      </c>
      <c r="L8" s="112" t="str">
        <f t="shared" si="3"/>
        <v>Từ ngày 01/04/2014   đến 30/04/2014</v>
      </c>
    </row>
    <row r="9" spans="3:12" ht="16.5">
      <c r="C9" s="107" t="s">
        <v>42</v>
      </c>
      <c r="D9" s="107"/>
      <c r="F9" s="108">
        <v>5</v>
      </c>
      <c r="G9" s="108">
        <v>5</v>
      </c>
      <c r="H9" s="109">
        <v>2014</v>
      </c>
      <c r="I9" s="110" t="str">
        <f t="shared" si="0"/>
        <v>01/5/2014</v>
      </c>
      <c r="J9" s="110" t="str">
        <f t="shared" si="1"/>
        <v>31/5/2014</v>
      </c>
      <c r="K9" s="111" t="str">
        <f t="shared" si="2"/>
        <v>Cần Thơ, Ngày 31 tháng 5 năm 2014</v>
      </c>
      <c r="L9" s="112" t="str">
        <f t="shared" si="3"/>
        <v>Từ ngày 01/05/2014   đến 31/05/2014</v>
      </c>
    </row>
    <row r="10" spans="3:12" ht="16.5">
      <c r="C10" s="107" t="s">
        <v>49</v>
      </c>
      <c r="D10" s="107"/>
      <c r="F10" s="108">
        <v>6</v>
      </c>
      <c r="G10" s="108">
        <v>6</v>
      </c>
      <c r="H10" s="109">
        <v>2014</v>
      </c>
      <c r="I10" s="110" t="str">
        <f t="shared" si="0"/>
        <v>01/6/2014</v>
      </c>
      <c r="J10" s="110" t="str">
        <f t="shared" si="1"/>
        <v>30/6/2014</v>
      </c>
      <c r="K10" s="111" t="str">
        <f t="shared" si="2"/>
        <v>Cần Thơ, Ngày 30 tháng 6 năm 2014</v>
      </c>
      <c r="L10" s="112" t="str">
        <f t="shared" si="3"/>
        <v>Từ ngày 01/06/2014   đến 30/06/2014</v>
      </c>
    </row>
    <row r="11" spans="3:12" ht="16.5">
      <c r="C11" s="107" t="s">
        <v>50</v>
      </c>
      <c r="D11" s="107"/>
      <c r="F11" s="108">
        <v>7</v>
      </c>
      <c r="G11" s="108">
        <v>7</v>
      </c>
      <c r="H11" s="109">
        <v>2014</v>
      </c>
      <c r="I11" s="110" t="str">
        <f t="shared" si="0"/>
        <v>01/7/2014</v>
      </c>
      <c r="J11" s="110" t="str">
        <f t="shared" si="1"/>
        <v>31/7/2014</v>
      </c>
      <c r="K11" s="111" t="str">
        <f t="shared" si="2"/>
        <v>Cần Thơ, Ngày 31 tháng 7 năm 2014</v>
      </c>
      <c r="L11" s="112" t="str">
        <f t="shared" si="3"/>
        <v>Từ ngày 01/07/2014   đến 31/07/2014</v>
      </c>
    </row>
    <row r="12" spans="3:12" ht="16.5">
      <c r="C12" s="113" t="s">
        <v>51</v>
      </c>
      <c r="D12" s="114"/>
      <c r="F12" s="108">
        <v>8</v>
      </c>
      <c r="G12" s="108">
        <v>8</v>
      </c>
      <c r="H12" s="109">
        <v>2014</v>
      </c>
      <c r="I12" s="110" t="str">
        <f t="shared" si="0"/>
        <v>01/8/2014</v>
      </c>
      <c r="J12" s="110" t="str">
        <f t="shared" si="1"/>
        <v>31/8/2014</v>
      </c>
      <c r="K12" s="111" t="str">
        <f t="shared" si="2"/>
        <v>Cần Thơ, Ngày 31 tháng 8 năm 2014</v>
      </c>
      <c r="L12" s="112" t="str">
        <f t="shared" si="3"/>
        <v>Từ ngày 01/08/2014   đến 31/08/2014</v>
      </c>
    </row>
    <row r="13" spans="3:12" ht="16.5">
      <c r="C13" s="115" t="s">
        <v>43</v>
      </c>
      <c r="D13" s="116">
        <v>2014</v>
      </c>
      <c r="F13" s="108">
        <v>9</v>
      </c>
      <c r="G13" s="108">
        <v>9</v>
      </c>
      <c r="H13" s="109">
        <v>2014</v>
      </c>
      <c r="I13" s="110" t="str">
        <f t="shared" si="0"/>
        <v>01/9/2014</v>
      </c>
      <c r="J13" s="110" t="str">
        <f t="shared" si="1"/>
        <v>30/9/2014</v>
      </c>
      <c r="K13" s="111" t="str">
        <f t="shared" si="2"/>
        <v>Cần Thơ, Ngày 30 tháng 9 năm 2014</v>
      </c>
      <c r="L13" s="112" t="str">
        <f t="shared" si="3"/>
        <v>Từ ngày 01/09/2014   đến 30/09/2014</v>
      </c>
    </row>
    <row r="14" spans="3:12" ht="16.5">
      <c r="C14" s="117" t="s">
        <v>46</v>
      </c>
      <c r="D14" s="108">
        <v>1</v>
      </c>
      <c r="F14" s="108">
        <v>10</v>
      </c>
      <c r="G14" s="108">
        <v>10</v>
      </c>
      <c r="H14" s="109">
        <v>2014</v>
      </c>
      <c r="I14" s="110" t="str">
        <f t="shared" si="0"/>
        <v>01/10/2014</v>
      </c>
      <c r="J14" s="110" t="str">
        <f t="shared" si="1"/>
        <v>31/10/2014</v>
      </c>
      <c r="K14" s="111" t="str">
        <f t="shared" si="2"/>
        <v>Cần Thơ, Ngày 31 tháng 10 năm 2014</v>
      </c>
      <c r="L14" s="112" t="str">
        <f t="shared" si="3"/>
        <v>Từ ngày 01/10/2014   đến 31/10/2014</v>
      </c>
    </row>
    <row r="15" spans="3:12" ht="16.5">
      <c r="C15" s="117" t="s">
        <v>47</v>
      </c>
      <c r="D15" s="108">
        <v>12</v>
      </c>
      <c r="F15" s="108">
        <v>11</v>
      </c>
      <c r="G15" s="108">
        <v>11</v>
      </c>
      <c r="H15" s="109">
        <v>2014</v>
      </c>
      <c r="I15" s="110" t="str">
        <f t="shared" si="0"/>
        <v>01/11/2014</v>
      </c>
      <c r="J15" s="110" t="str">
        <f t="shared" si="1"/>
        <v>30/11/2014</v>
      </c>
      <c r="K15" s="111" t="str">
        <f t="shared" si="2"/>
        <v>Cần Thơ, Ngày 30 tháng 11 năm 2014</v>
      </c>
      <c r="L15" s="112" t="str">
        <f t="shared" si="3"/>
        <v>Từ ngày 01/11/2014   đến 30/11/2014</v>
      </c>
    </row>
    <row r="16" spans="3:12" ht="16.5">
      <c r="C16" s="117" t="s">
        <v>44</v>
      </c>
      <c r="D16" s="110" t="str">
        <f>"01/"&amp;D14&amp;"/"&amp;D13</f>
        <v>01/1/2014</v>
      </c>
      <c r="F16" s="108">
        <v>12</v>
      </c>
      <c r="G16" s="108">
        <v>12</v>
      </c>
      <c r="H16" s="109">
        <v>2014</v>
      </c>
      <c r="I16" s="110" t="str">
        <f t="shared" si="0"/>
        <v>01/12/2014</v>
      </c>
      <c r="J16" s="110" t="str">
        <f t="shared" si="1"/>
        <v>31/12/2014</v>
      </c>
      <c r="K16" s="111" t="str">
        <f t="shared" si="2"/>
        <v>Cần Thơ, Ngày 31 tháng 12 năm 2014</v>
      </c>
      <c r="L16" s="112" t="str">
        <f t="shared" si="3"/>
        <v>Từ ngày 01/12/2014   đến 31/12/2014</v>
      </c>
    </row>
    <row r="17" spans="3:4" ht="16.5">
      <c r="C17" s="117" t="s">
        <v>45</v>
      </c>
      <c r="D17" s="110" t="str">
        <f>IF(OR(D15=1,D15=3,D15=5,D15=7,D15=8,D15=10,D15=12),31,IF(OR(D15=4,D15=6,D15=9,D15=11),30,28))&amp;"/"&amp;D15&amp;"/"&amp;D13</f>
        <v>31/12/2014</v>
      </c>
    </row>
    <row r="18" spans="3:4" ht="16.5">
      <c r="C18" s="118"/>
      <c r="D18" s="111" t="str">
        <f>"Cần Thơ,"&amp;" "&amp;"Ngày"&amp;" "&amp;DAY(ngay2)&amp;" tháng "&amp;MONTH(ngay2)&amp;" năm "&amp;YEAR(ngay2)</f>
        <v>Cần Thơ, Ngày 31 tháng 12 năm 2014</v>
      </c>
    </row>
    <row r="19" spans="3:4">
      <c r="D19" s="112" t="str">
        <f>"Từ ngày " &amp; TEXT(ngay1,"dd/mm/yyyy") &amp; "   đến " &amp; TEXT(ngay2,"dd/mm/yyyy")</f>
        <v>Từ ngày 01/01/2014   đến 31/12/2014</v>
      </c>
    </row>
  </sheetData>
  <mergeCells count="1">
    <mergeCell ref="C4:D4"/>
  </mergeCells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V101"/>
  <sheetViews>
    <sheetView showGridLines="0" workbookViewId="0">
      <selection activeCell="E11" sqref="E11"/>
    </sheetView>
  </sheetViews>
  <sheetFormatPr defaultRowHeight="15.75"/>
  <cols>
    <col min="1" max="1" width="1.375" customWidth="1"/>
    <col min="2" max="2" width="14.625" style="127" customWidth="1"/>
    <col min="3" max="3" width="14.625" customWidth="1"/>
    <col min="4" max="4" width="11.125" style="129" customWidth="1"/>
    <col min="5" max="5" width="9.125" style="129" customWidth="1"/>
    <col min="6" max="6" width="12.375" style="121" customWidth="1"/>
    <col min="7" max="7" width="11.5" style="122" customWidth="1"/>
    <col min="8" max="8" width="8.375" style="192" customWidth="1"/>
    <col min="9" max="9" width="11.75" style="122" bestFit="1" customWidth="1"/>
    <col min="10" max="10" width="11" style="177" bestFit="1" customWidth="1"/>
    <col min="11" max="11" width="11.75" style="122" bestFit="1" customWidth="1"/>
    <col min="12" max="12" width="8.25" style="192" customWidth="1"/>
    <col min="13" max="13" width="8" style="192" customWidth="1"/>
    <col min="14" max="14" width="11.125" style="122" customWidth="1"/>
    <col min="15" max="15" width="10.5" style="122" bestFit="1" customWidth="1"/>
    <col min="16" max="16" width="8.75" style="122" customWidth="1"/>
    <col min="17" max="17" width="9.625" style="122" bestFit="1" customWidth="1"/>
    <col min="18" max="19" width="11.75" style="122" bestFit="1" customWidth="1"/>
    <col min="20" max="20" width="10.5" style="122" customWidth="1"/>
    <col min="21" max="21" width="11.75" style="122" bestFit="1" customWidth="1"/>
    <col min="22" max="22" width="9.375" style="122" customWidth="1"/>
  </cols>
  <sheetData>
    <row r="1" spans="1:22">
      <c r="A1" s="119" t="str">
        <f>"                                         "&amp;'Thông tin DN'!C5&amp;" "&amp;'Thông tin DN'!D5</f>
        <v xml:space="preserve">                                         Tên đơn vị:  Công Ty TNHH ABC</v>
      </c>
      <c r="B1"/>
      <c r="D1"/>
      <c r="E1"/>
      <c r="F1"/>
      <c r="G1"/>
      <c r="H1" s="127"/>
      <c r="I1"/>
      <c r="K1"/>
      <c r="L1" s="127"/>
      <c r="M1" s="127"/>
      <c r="V1"/>
    </row>
    <row r="2" spans="1:22">
      <c r="A2" s="119" t="str">
        <f>"                                         "&amp;'Thông tin DN'!C6&amp;" "&amp;'Thông tin DN'!D6</f>
        <v xml:space="preserve">                                         Địa chỉ: </v>
      </c>
      <c r="B2"/>
      <c r="D2"/>
      <c r="E2"/>
      <c r="F2"/>
      <c r="G2"/>
      <c r="H2" s="127"/>
      <c r="I2"/>
      <c r="K2"/>
      <c r="L2" s="127"/>
      <c r="M2" s="127"/>
      <c r="V2"/>
    </row>
    <row r="3" spans="1:22">
      <c r="A3" s="119" t="str">
        <f>"                                         "&amp;'Thông tin DN'!C7&amp;" "&amp;'Thông tin DN'!D7</f>
        <v xml:space="preserve">                                         MST:  </v>
      </c>
      <c r="B3"/>
      <c r="D3"/>
      <c r="E3"/>
      <c r="F3"/>
      <c r="G3"/>
      <c r="H3" s="127"/>
      <c r="I3"/>
      <c r="K3"/>
      <c r="L3" s="127"/>
      <c r="M3" s="127"/>
      <c r="V3"/>
    </row>
    <row r="4" spans="1:22" ht="22.5">
      <c r="B4"/>
      <c r="C4" s="120" t="s">
        <v>180</v>
      </c>
      <c r="D4" s="120"/>
      <c r="E4" s="120"/>
      <c r="F4" s="120"/>
      <c r="G4" s="120"/>
      <c r="H4" s="191"/>
      <c r="I4" s="120"/>
      <c r="J4" s="157"/>
      <c r="K4" s="120"/>
      <c r="L4" s="191"/>
      <c r="M4" s="191"/>
      <c r="N4" s="157"/>
      <c r="O4" s="157"/>
      <c r="P4" s="157"/>
      <c r="Q4" s="157"/>
      <c r="R4" s="157"/>
      <c r="S4" s="157"/>
      <c r="T4" s="157"/>
      <c r="U4" s="157"/>
      <c r="V4"/>
    </row>
    <row r="5" spans="1:22" ht="16.5" thickBot="1">
      <c r="B5"/>
      <c r="D5"/>
      <c r="E5"/>
      <c r="F5"/>
      <c r="G5"/>
      <c r="H5" s="127"/>
      <c r="I5"/>
      <c r="K5"/>
      <c r="L5" s="127"/>
      <c r="M5" s="127"/>
      <c r="V5"/>
    </row>
    <row r="6" spans="1:22" ht="15.75" customHeight="1">
      <c r="A6" s="292"/>
      <c r="B6" s="301" t="s">
        <v>167</v>
      </c>
      <c r="C6" s="293" t="s">
        <v>163</v>
      </c>
      <c r="D6" s="293" t="s">
        <v>164</v>
      </c>
      <c r="E6" s="293" t="s">
        <v>166</v>
      </c>
      <c r="F6" s="293" t="s">
        <v>162</v>
      </c>
      <c r="G6" s="295" t="s">
        <v>165</v>
      </c>
      <c r="H6" s="297" t="s">
        <v>169</v>
      </c>
      <c r="I6" s="303" t="s">
        <v>168</v>
      </c>
      <c r="J6" s="303"/>
      <c r="K6" s="303"/>
      <c r="L6" s="303"/>
      <c r="M6" s="303"/>
      <c r="N6" s="306" t="s">
        <v>192</v>
      </c>
      <c r="O6" s="307"/>
      <c r="P6" s="307"/>
      <c r="Q6" s="308"/>
      <c r="R6" s="304" t="s">
        <v>194</v>
      </c>
      <c r="S6" s="304" t="s">
        <v>195</v>
      </c>
      <c r="T6" s="304" t="s">
        <v>216</v>
      </c>
      <c r="U6" s="304" t="s">
        <v>217</v>
      </c>
      <c r="V6" s="299" t="s">
        <v>90</v>
      </c>
    </row>
    <row r="7" spans="1:22" ht="32.25" thickBot="1">
      <c r="A7" s="292"/>
      <c r="B7" s="302"/>
      <c r="C7" s="294"/>
      <c r="D7" s="294"/>
      <c r="E7" s="294"/>
      <c r="F7" s="294"/>
      <c r="G7" s="296"/>
      <c r="H7" s="298"/>
      <c r="I7" s="213" t="s">
        <v>168</v>
      </c>
      <c r="J7" s="214" t="s">
        <v>88</v>
      </c>
      <c r="K7" s="215" t="s">
        <v>89</v>
      </c>
      <c r="L7" s="216" t="s">
        <v>170</v>
      </c>
      <c r="M7" s="216" t="s">
        <v>171</v>
      </c>
      <c r="N7" s="190" t="s">
        <v>85</v>
      </c>
      <c r="O7" s="190" t="s">
        <v>83</v>
      </c>
      <c r="P7" s="228" t="s">
        <v>84</v>
      </c>
      <c r="Q7" s="228" t="s">
        <v>193</v>
      </c>
      <c r="R7" s="305"/>
      <c r="S7" s="305"/>
      <c r="T7" s="305"/>
      <c r="U7" s="305"/>
      <c r="V7" s="300"/>
    </row>
    <row r="8" spans="1:22" ht="16.5" thickBot="1">
      <c r="A8" s="231"/>
      <c r="B8" s="232" t="s">
        <v>197</v>
      </c>
      <c r="C8" s="232" t="s">
        <v>198</v>
      </c>
      <c r="D8" s="232" t="s">
        <v>199</v>
      </c>
      <c r="E8" s="232" t="s">
        <v>200</v>
      </c>
      <c r="F8" s="235" t="s">
        <v>201</v>
      </c>
      <c r="G8" s="235" t="s">
        <v>202</v>
      </c>
      <c r="H8" s="236" t="s">
        <v>203</v>
      </c>
      <c r="I8" s="232" t="s">
        <v>204</v>
      </c>
      <c r="J8" s="232" t="s">
        <v>205</v>
      </c>
      <c r="K8" s="232" t="s">
        <v>206</v>
      </c>
      <c r="L8" s="232" t="s">
        <v>207</v>
      </c>
      <c r="M8" s="232" t="s">
        <v>208</v>
      </c>
      <c r="N8" s="235" t="s">
        <v>209</v>
      </c>
      <c r="O8" s="235" t="s">
        <v>210</v>
      </c>
      <c r="P8" s="235" t="s">
        <v>211</v>
      </c>
      <c r="Q8" s="235" t="s">
        <v>212</v>
      </c>
      <c r="R8" s="235" t="s">
        <v>213</v>
      </c>
      <c r="S8" s="235" t="s">
        <v>214</v>
      </c>
      <c r="T8" s="235" t="s">
        <v>215</v>
      </c>
      <c r="U8" s="235" t="s">
        <v>218</v>
      </c>
      <c r="V8" s="236" t="s">
        <v>219</v>
      </c>
    </row>
    <row r="9" spans="1:22" ht="29.25" customHeight="1">
      <c r="B9" s="217" t="s">
        <v>181</v>
      </c>
      <c r="C9" s="218" t="s">
        <v>221</v>
      </c>
      <c r="D9" s="219" t="s">
        <v>182</v>
      </c>
      <c r="E9" s="219" t="s">
        <v>177</v>
      </c>
      <c r="F9" s="253" t="str">
        <f>IF(E9="","",VLOOKUP(E9,'Khách hàng'!$A$7:$E$172,2,0))</f>
        <v>Công Ty TNHH A</v>
      </c>
      <c r="G9" s="254" t="s">
        <v>183</v>
      </c>
      <c r="H9" s="255">
        <v>41640</v>
      </c>
      <c r="I9" s="220">
        <v>4500000000</v>
      </c>
      <c r="J9" s="220">
        <v>2000000</v>
      </c>
      <c r="K9" s="221">
        <f>I9+J9</f>
        <v>4502000000</v>
      </c>
      <c r="L9" s="226">
        <v>41640</v>
      </c>
      <c r="M9" s="226">
        <v>41771</v>
      </c>
      <c r="N9" s="210">
        <f>SUMIF('Nhập liệu'!$C10:$C2000,'Hợp đồng'!$B9,'Nhập liệu'!K$10:K$2000)</f>
        <v>552582875</v>
      </c>
      <c r="O9" s="210">
        <f>SUMIF('Nhập liệu'!$C10:$C2000,'Hợp đồng'!$B9,'Nhập liệu'!L$10:L$2000)</f>
        <v>294540000</v>
      </c>
      <c r="P9" s="210">
        <f>SUMIF('Nhập liệu'!$C10:$C2000,'Hợp đồng'!$B9,'Nhập liệu'!M$10:M$2000)</f>
        <v>0</v>
      </c>
      <c r="Q9" s="210">
        <f>SUMIF('Nhập liệu'!$C10:$C2000,'Hợp đồng'!$B9,'Nhập liệu'!N$10:N$2000)</f>
        <v>5988625</v>
      </c>
      <c r="R9" s="229">
        <f>SUM(N9:Q9)</f>
        <v>853111500</v>
      </c>
      <c r="S9" s="229">
        <f>K9-R9</f>
        <v>3648888500</v>
      </c>
      <c r="T9" s="210">
        <f>SUMIF('Nhập liệu'!$C10:$C2000,'Hợp đồng'!$B9,'Nhập liệu'!O$10:O$2000)</f>
        <v>5000000</v>
      </c>
      <c r="U9" s="210">
        <f>K9-T9</f>
        <v>4497000000</v>
      </c>
      <c r="V9" s="234"/>
    </row>
    <row r="10" spans="1:22" ht="26.25">
      <c r="B10" s="222" t="s">
        <v>187</v>
      </c>
      <c r="C10" s="206" t="s">
        <v>222</v>
      </c>
      <c r="D10" s="207" t="s">
        <v>188</v>
      </c>
      <c r="E10" s="207" t="s">
        <v>184</v>
      </c>
      <c r="F10" s="225" t="str">
        <f>IF(E10="","",VLOOKUP(E10,'Khách hàng'!$A$7:$E$172,2,0))</f>
        <v>Công Ty TNHH B</v>
      </c>
      <c r="G10" s="208" t="s">
        <v>189</v>
      </c>
      <c r="H10" s="209">
        <v>41641</v>
      </c>
      <c r="I10" s="208">
        <v>1500000000</v>
      </c>
      <c r="J10" s="208">
        <v>-500000000</v>
      </c>
      <c r="K10" s="210">
        <f t="shared" ref="K10:K73" si="0">I10+J10</f>
        <v>1000000000</v>
      </c>
      <c r="L10" s="227">
        <v>41675</v>
      </c>
      <c r="M10" s="227">
        <v>41901</v>
      </c>
      <c r="N10" s="210">
        <f>SUMIF('Nhập liệu'!$C11:$C2001,'Hợp đồng'!$B10,'Nhập liệu'!K$10:K$2000)</f>
        <v>345343979.5</v>
      </c>
      <c r="O10" s="210">
        <f>SUMIF('Nhập liệu'!$C11:$C2001,'Hợp đồng'!$B10,'Nhập liệu'!L$10:L$2000)</f>
        <v>131540000</v>
      </c>
      <c r="P10" s="210">
        <f>SUMIF('Nhập liệu'!$C11:$C2001,'Hợp đồng'!$B10,'Nhập liệu'!M$10:M$2000)</f>
        <v>0</v>
      </c>
      <c r="Q10" s="210">
        <f>SUMIF('Nhập liệu'!$C11:$C2001,'Hợp đồng'!$B10,'Nhập liệu'!N$10:N$2000)</f>
        <v>5988625</v>
      </c>
      <c r="R10" s="229">
        <f t="shared" ref="R10:R73" si="1">SUM(N10:Q10)</f>
        <v>482872604.5</v>
      </c>
      <c r="S10" s="229">
        <f t="shared" ref="S10:S73" si="2">K10-R10</f>
        <v>517127395.5</v>
      </c>
      <c r="T10" s="210">
        <f>SUMIF('Nhập liệu'!$C11:$C2001,'Hợp đồng'!$B10,'Nhập liệu'!O$10:O$2000)</f>
        <v>100000000</v>
      </c>
      <c r="U10" s="210">
        <f t="shared" ref="U10:U73" si="3">K10-T10</f>
        <v>900000000</v>
      </c>
      <c r="V10" s="223"/>
    </row>
    <row r="11" spans="1:22">
      <c r="B11" s="222"/>
      <c r="C11" s="206"/>
      <c r="D11" s="207"/>
      <c r="E11" s="207"/>
      <c r="F11" s="225" t="str">
        <f>IF(E11="","",VLOOKUP(E11,'Khách hàng'!$A$7:$E$172,2,0))</f>
        <v/>
      </c>
      <c r="G11" s="208"/>
      <c r="H11" s="209"/>
      <c r="I11" s="208"/>
      <c r="J11" s="208"/>
      <c r="K11" s="210">
        <f t="shared" si="0"/>
        <v>0</v>
      </c>
      <c r="L11" s="227"/>
      <c r="M11" s="227"/>
      <c r="N11" s="210">
        <f>SUMIF('Nhập liệu'!$C12:$C2002,'Hợp đồng'!$B11,'Nhập liệu'!K$10:K$2000)</f>
        <v>0</v>
      </c>
      <c r="O11" s="210">
        <f>SUMIF('Nhập liệu'!$C12:$C2002,'Hợp đồng'!$B11,'Nhập liệu'!L$10:L$2000)</f>
        <v>0</v>
      </c>
      <c r="P11" s="210">
        <f>SUMIF('Nhập liệu'!$C12:$C2002,'Hợp đồng'!$B11,'Nhập liệu'!M$10:M$2000)</f>
        <v>0</v>
      </c>
      <c r="Q11" s="210">
        <f>SUMIF('Nhập liệu'!$C12:$C2002,'Hợp đồng'!$B11,'Nhập liệu'!N$10:N$2000)</f>
        <v>0</v>
      </c>
      <c r="R11" s="229">
        <f t="shared" si="1"/>
        <v>0</v>
      </c>
      <c r="S11" s="229">
        <f t="shared" si="2"/>
        <v>0</v>
      </c>
      <c r="T11" s="210">
        <f>SUMIF('Nhập liệu'!$C12:$C2002,'Hợp đồng'!$B11,'Nhập liệu'!O$10:O$2000)</f>
        <v>0</v>
      </c>
      <c r="U11" s="210">
        <f t="shared" si="3"/>
        <v>0</v>
      </c>
      <c r="V11" s="223"/>
    </row>
    <row r="12" spans="1:22">
      <c r="B12" s="222"/>
      <c r="C12" s="206"/>
      <c r="D12" s="207"/>
      <c r="E12" s="207"/>
      <c r="F12" s="225" t="str">
        <f>IF(E12="","",VLOOKUP(E12,'Khách hàng'!$A$7:$E$172,2,0))</f>
        <v/>
      </c>
      <c r="G12" s="208"/>
      <c r="H12" s="209"/>
      <c r="I12" s="208"/>
      <c r="J12" s="208"/>
      <c r="K12" s="210">
        <f t="shared" si="0"/>
        <v>0</v>
      </c>
      <c r="L12" s="227"/>
      <c r="M12" s="227"/>
      <c r="N12" s="210">
        <f>SUMIF('Nhập liệu'!$C13:$C2003,'Hợp đồng'!$B12,'Nhập liệu'!K$10:K$2000)</f>
        <v>0</v>
      </c>
      <c r="O12" s="210">
        <f>SUMIF('Nhập liệu'!$C13:$C2003,'Hợp đồng'!$B12,'Nhập liệu'!L$10:L$2000)</f>
        <v>0</v>
      </c>
      <c r="P12" s="210">
        <f>SUMIF('Nhập liệu'!$C13:$C2003,'Hợp đồng'!$B12,'Nhập liệu'!M$10:M$2000)</f>
        <v>0</v>
      </c>
      <c r="Q12" s="210">
        <f>SUMIF('Nhập liệu'!$C13:$C2003,'Hợp đồng'!$B12,'Nhập liệu'!N$10:N$2000)</f>
        <v>0</v>
      </c>
      <c r="R12" s="229">
        <f t="shared" si="1"/>
        <v>0</v>
      </c>
      <c r="S12" s="229">
        <f t="shared" si="2"/>
        <v>0</v>
      </c>
      <c r="T12" s="210">
        <f>SUMIF('Nhập liệu'!$C13:$C2003,'Hợp đồng'!$B12,'Nhập liệu'!O$10:O$2000)</f>
        <v>0</v>
      </c>
      <c r="U12" s="210">
        <f t="shared" si="3"/>
        <v>0</v>
      </c>
      <c r="V12" s="223"/>
    </row>
    <row r="13" spans="1:22">
      <c r="B13" s="222"/>
      <c r="C13" s="206"/>
      <c r="D13" s="207"/>
      <c r="E13" s="207"/>
      <c r="F13" s="225" t="str">
        <f>IF(E13="","",VLOOKUP(E13,'Khách hàng'!$A$7:$E$172,2,0))</f>
        <v/>
      </c>
      <c r="G13" s="208"/>
      <c r="H13" s="209"/>
      <c r="I13" s="208"/>
      <c r="J13" s="208"/>
      <c r="K13" s="210">
        <f t="shared" si="0"/>
        <v>0</v>
      </c>
      <c r="L13" s="227"/>
      <c r="M13" s="227"/>
      <c r="N13" s="210">
        <f>SUMIF('Nhập liệu'!$C14:$C2004,'Hợp đồng'!$B13,'Nhập liệu'!K$10:K$2000)</f>
        <v>0</v>
      </c>
      <c r="O13" s="210">
        <f>SUMIF('Nhập liệu'!$C14:$C2004,'Hợp đồng'!$B13,'Nhập liệu'!L$10:L$2000)</f>
        <v>0</v>
      </c>
      <c r="P13" s="210">
        <f>SUMIF('Nhập liệu'!$C14:$C2004,'Hợp đồng'!$B13,'Nhập liệu'!M$10:M$2000)</f>
        <v>0</v>
      </c>
      <c r="Q13" s="210">
        <f>SUMIF('Nhập liệu'!$C14:$C2004,'Hợp đồng'!$B13,'Nhập liệu'!N$10:N$2000)</f>
        <v>0</v>
      </c>
      <c r="R13" s="229">
        <f t="shared" si="1"/>
        <v>0</v>
      </c>
      <c r="S13" s="229">
        <f t="shared" si="2"/>
        <v>0</v>
      </c>
      <c r="T13" s="210">
        <f>SUMIF('Nhập liệu'!$C14:$C2004,'Hợp đồng'!$B13,'Nhập liệu'!O$10:O$2000)</f>
        <v>0</v>
      </c>
      <c r="U13" s="210">
        <f t="shared" si="3"/>
        <v>0</v>
      </c>
      <c r="V13" s="223"/>
    </row>
    <row r="14" spans="1:22">
      <c r="B14" s="222"/>
      <c r="C14" s="206"/>
      <c r="D14" s="207"/>
      <c r="E14" s="207"/>
      <c r="F14" s="225" t="str">
        <f>IF(E14="","",VLOOKUP(E14,'Khách hàng'!$A$7:$E$172,2,0))</f>
        <v/>
      </c>
      <c r="G14" s="208"/>
      <c r="H14" s="209"/>
      <c r="I14" s="208"/>
      <c r="J14" s="208"/>
      <c r="K14" s="210">
        <f t="shared" si="0"/>
        <v>0</v>
      </c>
      <c r="L14" s="227"/>
      <c r="M14" s="227"/>
      <c r="N14" s="210">
        <f>SUMIF('Nhập liệu'!$C15:$C2005,'Hợp đồng'!$B14,'Nhập liệu'!K$10:K$2000)</f>
        <v>0</v>
      </c>
      <c r="O14" s="210">
        <f>SUMIF('Nhập liệu'!$C15:$C2005,'Hợp đồng'!$B14,'Nhập liệu'!L$10:L$2000)</f>
        <v>0</v>
      </c>
      <c r="P14" s="210">
        <f>SUMIF('Nhập liệu'!$C15:$C2005,'Hợp đồng'!$B14,'Nhập liệu'!M$10:M$2000)</f>
        <v>0</v>
      </c>
      <c r="Q14" s="210">
        <f>SUMIF('Nhập liệu'!$C15:$C2005,'Hợp đồng'!$B14,'Nhập liệu'!N$10:N$2000)</f>
        <v>0</v>
      </c>
      <c r="R14" s="229">
        <f t="shared" si="1"/>
        <v>0</v>
      </c>
      <c r="S14" s="229">
        <f t="shared" si="2"/>
        <v>0</v>
      </c>
      <c r="T14" s="210">
        <f>SUMIF('Nhập liệu'!$C15:$C2005,'Hợp đồng'!$B14,'Nhập liệu'!O$10:O$2000)</f>
        <v>0</v>
      </c>
      <c r="U14" s="210">
        <f t="shared" si="3"/>
        <v>0</v>
      </c>
      <c r="V14" s="223"/>
    </row>
    <row r="15" spans="1:22">
      <c r="B15" s="222"/>
      <c r="C15" s="206"/>
      <c r="D15" s="207"/>
      <c r="E15" s="207"/>
      <c r="F15" s="225" t="str">
        <f>IF(E15="","",VLOOKUP(E15,'Khách hàng'!$A$7:$E$172,2,0))</f>
        <v/>
      </c>
      <c r="G15" s="208"/>
      <c r="H15" s="209"/>
      <c r="I15" s="208"/>
      <c r="J15" s="208"/>
      <c r="K15" s="210">
        <f t="shared" si="0"/>
        <v>0</v>
      </c>
      <c r="L15" s="227"/>
      <c r="M15" s="227"/>
      <c r="N15" s="210">
        <f>SUMIF('Nhập liệu'!$C16:$C2006,'Hợp đồng'!$B15,'Nhập liệu'!K$10:K$2000)</f>
        <v>0</v>
      </c>
      <c r="O15" s="210">
        <f>SUMIF('Nhập liệu'!$C16:$C2006,'Hợp đồng'!$B15,'Nhập liệu'!L$10:L$2000)</f>
        <v>0</v>
      </c>
      <c r="P15" s="210">
        <f>SUMIF('Nhập liệu'!$C16:$C2006,'Hợp đồng'!$B15,'Nhập liệu'!M$10:M$2000)</f>
        <v>0</v>
      </c>
      <c r="Q15" s="210">
        <f>SUMIF('Nhập liệu'!$C16:$C2006,'Hợp đồng'!$B15,'Nhập liệu'!N$10:N$2000)</f>
        <v>0</v>
      </c>
      <c r="R15" s="229">
        <f t="shared" si="1"/>
        <v>0</v>
      </c>
      <c r="S15" s="229">
        <f t="shared" si="2"/>
        <v>0</v>
      </c>
      <c r="T15" s="229"/>
      <c r="U15" s="210">
        <f t="shared" si="3"/>
        <v>0</v>
      </c>
      <c r="V15" s="223"/>
    </row>
    <row r="16" spans="1:22">
      <c r="B16" s="222"/>
      <c r="C16" s="206"/>
      <c r="D16" s="207"/>
      <c r="E16" s="207"/>
      <c r="F16" s="225" t="str">
        <f>IF(E16="","",VLOOKUP(E16,'Khách hàng'!$A$7:$E$172,2,0))</f>
        <v/>
      </c>
      <c r="G16" s="208"/>
      <c r="H16" s="209"/>
      <c r="I16" s="208"/>
      <c r="J16" s="208"/>
      <c r="K16" s="210">
        <f t="shared" si="0"/>
        <v>0</v>
      </c>
      <c r="L16" s="227"/>
      <c r="M16" s="227"/>
      <c r="N16" s="210">
        <f>SUMIF('Nhập liệu'!$C17:$C2007,'Hợp đồng'!$B16,'Nhập liệu'!K$10:K$2000)</f>
        <v>0</v>
      </c>
      <c r="O16" s="210">
        <f>SUMIF('Nhập liệu'!$C17:$C2007,'Hợp đồng'!$B16,'Nhập liệu'!L$10:L$2000)</f>
        <v>0</v>
      </c>
      <c r="P16" s="210">
        <f>SUMIF('Nhập liệu'!$C17:$C2007,'Hợp đồng'!$B16,'Nhập liệu'!M$10:M$2000)</f>
        <v>0</v>
      </c>
      <c r="Q16" s="210">
        <f>SUMIF('Nhập liệu'!$C17:$C2007,'Hợp đồng'!$B16,'Nhập liệu'!N$10:N$2000)</f>
        <v>0</v>
      </c>
      <c r="R16" s="229">
        <f t="shared" si="1"/>
        <v>0</v>
      </c>
      <c r="S16" s="229">
        <f t="shared" si="2"/>
        <v>0</v>
      </c>
      <c r="T16" s="229"/>
      <c r="U16" s="210">
        <f t="shared" si="3"/>
        <v>0</v>
      </c>
      <c r="V16" s="223"/>
    </row>
    <row r="17" spans="2:22">
      <c r="B17" s="222"/>
      <c r="C17" s="206"/>
      <c r="D17" s="207"/>
      <c r="E17" s="207"/>
      <c r="F17" s="225" t="str">
        <f>IF(E17="","",VLOOKUP(E17,'Khách hàng'!$A$7:$E$172,2,0))</f>
        <v/>
      </c>
      <c r="G17" s="208"/>
      <c r="H17" s="209"/>
      <c r="I17" s="208"/>
      <c r="J17" s="208"/>
      <c r="K17" s="210">
        <f t="shared" si="0"/>
        <v>0</v>
      </c>
      <c r="L17" s="227"/>
      <c r="M17" s="227"/>
      <c r="N17" s="210">
        <f>SUMIF('Nhập liệu'!$C18:$C2008,'Hợp đồng'!$B17,'Nhập liệu'!K$10:K$2000)</f>
        <v>0</v>
      </c>
      <c r="O17" s="210">
        <f>SUMIF('Nhập liệu'!$C18:$C2008,'Hợp đồng'!$B17,'Nhập liệu'!L$10:L$2000)</f>
        <v>0</v>
      </c>
      <c r="P17" s="210">
        <f>SUMIF('Nhập liệu'!$C18:$C2008,'Hợp đồng'!$B17,'Nhập liệu'!M$10:M$2000)</f>
        <v>0</v>
      </c>
      <c r="Q17" s="210">
        <f>SUMIF('Nhập liệu'!$C18:$C2008,'Hợp đồng'!$B17,'Nhập liệu'!N$10:N$2000)</f>
        <v>0</v>
      </c>
      <c r="R17" s="229">
        <f t="shared" si="1"/>
        <v>0</v>
      </c>
      <c r="S17" s="229">
        <f t="shared" si="2"/>
        <v>0</v>
      </c>
      <c r="T17" s="229"/>
      <c r="U17" s="210">
        <f t="shared" si="3"/>
        <v>0</v>
      </c>
      <c r="V17" s="223"/>
    </row>
    <row r="18" spans="2:22">
      <c r="B18" s="222"/>
      <c r="C18" s="211"/>
      <c r="D18" s="207"/>
      <c r="E18" s="207"/>
      <c r="F18" s="225" t="str">
        <f>IF(E18="","",VLOOKUP(E18,'Khách hàng'!$A$7:$E$172,2,0))</f>
        <v/>
      </c>
      <c r="G18" s="208"/>
      <c r="H18" s="209"/>
      <c r="I18" s="208"/>
      <c r="J18" s="208"/>
      <c r="K18" s="210">
        <f t="shared" si="0"/>
        <v>0</v>
      </c>
      <c r="L18" s="227"/>
      <c r="M18" s="227"/>
      <c r="N18" s="210">
        <f>SUMIF('Nhập liệu'!$C19:$C2009,'Hợp đồng'!$B18,'Nhập liệu'!K$10:K$2000)</f>
        <v>0</v>
      </c>
      <c r="O18" s="210">
        <f>SUMIF('Nhập liệu'!$C19:$C2009,'Hợp đồng'!$B18,'Nhập liệu'!L$10:L$2000)</f>
        <v>0</v>
      </c>
      <c r="P18" s="210">
        <f>SUMIF('Nhập liệu'!$C19:$C2009,'Hợp đồng'!$B18,'Nhập liệu'!M$10:M$2000)</f>
        <v>0</v>
      </c>
      <c r="Q18" s="210">
        <f>SUMIF('Nhập liệu'!$C19:$C2009,'Hợp đồng'!$B18,'Nhập liệu'!N$10:N$2000)</f>
        <v>0</v>
      </c>
      <c r="R18" s="229">
        <f t="shared" si="1"/>
        <v>0</v>
      </c>
      <c r="S18" s="229">
        <f t="shared" si="2"/>
        <v>0</v>
      </c>
      <c r="T18" s="229"/>
      <c r="U18" s="210">
        <f t="shared" si="3"/>
        <v>0</v>
      </c>
      <c r="V18" s="223"/>
    </row>
    <row r="19" spans="2:22">
      <c r="B19" s="222"/>
      <c r="C19" s="211"/>
      <c r="D19" s="212"/>
      <c r="E19" s="212"/>
      <c r="F19" s="225" t="str">
        <f>IF(E19="","",VLOOKUP(E19,'Khách hàng'!$A$7:$E$172,2,0))</f>
        <v/>
      </c>
      <c r="G19" s="208"/>
      <c r="H19" s="209"/>
      <c r="I19" s="208"/>
      <c r="J19" s="208"/>
      <c r="K19" s="210">
        <f t="shared" si="0"/>
        <v>0</v>
      </c>
      <c r="L19" s="227"/>
      <c r="M19" s="227"/>
      <c r="N19" s="210">
        <f>SUMIF('Nhập liệu'!$C20:$C2010,'Hợp đồng'!$B19,'Nhập liệu'!K$10:K$2000)</f>
        <v>0</v>
      </c>
      <c r="O19" s="210">
        <f>SUMIF('Nhập liệu'!$C20:$C2010,'Hợp đồng'!$B19,'Nhập liệu'!L$10:L$2000)</f>
        <v>0</v>
      </c>
      <c r="P19" s="210">
        <f>SUMIF('Nhập liệu'!$C20:$C2010,'Hợp đồng'!$B19,'Nhập liệu'!M$10:M$2000)</f>
        <v>0</v>
      </c>
      <c r="Q19" s="210">
        <f>SUMIF('Nhập liệu'!$C20:$C2010,'Hợp đồng'!$B19,'Nhập liệu'!N$10:N$2000)</f>
        <v>0</v>
      </c>
      <c r="R19" s="229">
        <f t="shared" si="1"/>
        <v>0</v>
      </c>
      <c r="S19" s="229">
        <f t="shared" si="2"/>
        <v>0</v>
      </c>
      <c r="T19" s="229"/>
      <c r="U19" s="210">
        <f t="shared" si="3"/>
        <v>0</v>
      </c>
      <c r="V19" s="223"/>
    </row>
    <row r="20" spans="2:22">
      <c r="B20" s="222"/>
      <c r="C20" s="211"/>
      <c r="D20" s="207"/>
      <c r="E20" s="207"/>
      <c r="F20" s="225" t="str">
        <f>IF(E20="","",VLOOKUP(E20,'Khách hàng'!$A$7:$E$172,2,0))</f>
        <v/>
      </c>
      <c r="G20" s="208"/>
      <c r="H20" s="209"/>
      <c r="I20" s="208"/>
      <c r="J20" s="208"/>
      <c r="K20" s="210">
        <f t="shared" si="0"/>
        <v>0</v>
      </c>
      <c r="L20" s="227"/>
      <c r="M20" s="227"/>
      <c r="N20" s="210">
        <f>SUMIF('Nhập liệu'!$C21:$C2011,'Hợp đồng'!$B20,'Nhập liệu'!K$10:K$2000)</f>
        <v>0</v>
      </c>
      <c r="O20" s="210">
        <f>SUMIF('Nhập liệu'!$C21:$C2011,'Hợp đồng'!$B20,'Nhập liệu'!L$10:L$2000)</f>
        <v>0</v>
      </c>
      <c r="P20" s="210">
        <f>SUMIF('Nhập liệu'!$C21:$C2011,'Hợp đồng'!$B20,'Nhập liệu'!M$10:M$2000)</f>
        <v>0</v>
      </c>
      <c r="Q20" s="210">
        <f>SUMIF('Nhập liệu'!$C21:$C2011,'Hợp đồng'!$B20,'Nhập liệu'!N$10:N$2000)</f>
        <v>0</v>
      </c>
      <c r="R20" s="229">
        <f t="shared" si="1"/>
        <v>0</v>
      </c>
      <c r="S20" s="229">
        <f t="shared" si="2"/>
        <v>0</v>
      </c>
      <c r="T20" s="229"/>
      <c r="U20" s="210">
        <f t="shared" si="3"/>
        <v>0</v>
      </c>
      <c r="V20" s="223"/>
    </row>
    <row r="21" spans="2:22">
      <c r="B21" s="222"/>
      <c r="C21" s="211"/>
      <c r="D21" s="207"/>
      <c r="E21" s="207"/>
      <c r="F21" s="225" t="str">
        <f>IF(E21="","",VLOOKUP(E21,'Khách hàng'!$A$7:$E$172,2,0))</f>
        <v/>
      </c>
      <c r="G21" s="208"/>
      <c r="H21" s="209"/>
      <c r="I21" s="208"/>
      <c r="J21" s="208"/>
      <c r="K21" s="210">
        <f t="shared" si="0"/>
        <v>0</v>
      </c>
      <c r="L21" s="227"/>
      <c r="M21" s="227"/>
      <c r="N21" s="210">
        <f>SUMIF('Nhập liệu'!$C22:$C2012,'Hợp đồng'!$B21,'Nhập liệu'!K$10:K$2000)</f>
        <v>0</v>
      </c>
      <c r="O21" s="210">
        <f>SUMIF('Nhập liệu'!$C22:$C2012,'Hợp đồng'!$B21,'Nhập liệu'!L$10:L$2000)</f>
        <v>0</v>
      </c>
      <c r="P21" s="210">
        <f>SUMIF('Nhập liệu'!$C22:$C2012,'Hợp đồng'!$B21,'Nhập liệu'!M$10:M$2000)</f>
        <v>0</v>
      </c>
      <c r="Q21" s="210">
        <f>SUMIF('Nhập liệu'!$C22:$C2012,'Hợp đồng'!$B21,'Nhập liệu'!N$10:N$2000)</f>
        <v>0</v>
      </c>
      <c r="R21" s="229">
        <f t="shared" si="1"/>
        <v>0</v>
      </c>
      <c r="S21" s="229">
        <f t="shared" si="2"/>
        <v>0</v>
      </c>
      <c r="T21" s="229"/>
      <c r="U21" s="210">
        <f t="shared" si="3"/>
        <v>0</v>
      </c>
      <c r="V21" s="223"/>
    </row>
    <row r="22" spans="2:22">
      <c r="B22" s="222"/>
      <c r="C22" s="211"/>
      <c r="D22" s="207"/>
      <c r="E22" s="207"/>
      <c r="F22" s="225" t="str">
        <f>IF(E22="","",VLOOKUP(E22,'Khách hàng'!$A$7:$E$172,2,0))</f>
        <v/>
      </c>
      <c r="G22" s="208"/>
      <c r="H22" s="209"/>
      <c r="I22" s="208"/>
      <c r="J22" s="208"/>
      <c r="K22" s="210">
        <f t="shared" si="0"/>
        <v>0</v>
      </c>
      <c r="L22" s="227"/>
      <c r="M22" s="227"/>
      <c r="N22" s="210">
        <f>SUMIF('Nhập liệu'!$C23:$C2013,'Hợp đồng'!$B22,'Nhập liệu'!K$10:K$2000)</f>
        <v>0</v>
      </c>
      <c r="O22" s="210">
        <f>SUMIF('Nhập liệu'!$C23:$C2013,'Hợp đồng'!$B22,'Nhập liệu'!L$10:L$2000)</f>
        <v>0</v>
      </c>
      <c r="P22" s="210">
        <f>SUMIF('Nhập liệu'!$C23:$C2013,'Hợp đồng'!$B22,'Nhập liệu'!M$10:M$2000)</f>
        <v>0</v>
      </c>
      <c r="Q22" s="210">
        <f>SUMIF('Nhập liệu'!$C23:$C2013,'Hợp đồng'!$B22,'Nhập liệu'!N$10:N$2000)</f>
        <v>0</v>
      </c>
      <c r="R22" s="229">
        <f t="shared" si="1"/>
        <v>0</v>
      </c>
      <c r="S22" s="229">
        <f t="shared" si="2"/>
        <v>0</v>
      </c>
      <c r="T22" s="229"/>
      <c r="U22" s="210">
        <f t="shared" si="3"/>
        <v>0</v>
      </c>
      <c r="V22" s="223"/>
    </row>
    <row r="23" spans="2:22">
      <c r="B23" s="222"/>
      <c r="C23" s="211"/>
      <c r="D23" s="207"/>
      <c r="E23" s="207"/>
      <c r="F23" s="225" t="str">
        <f>IF(E23="","",VLOOKUP(E23,'Khách hàng'!$A$7:$E$172,2,0))</f>
        <v/>
      </c>
      <c r="G23" s="208"/>
      <c r="H23" s="209"/>
      <c r="I23" s="208"/>
      <c r="J23" s="208"/>
      <c r="K23" s="210">
        <f t="shared" si="0"/>
        <v>0</v>
      </c>
      <c r="L23" s="227"/>
      <c r="M23" s="227"/>
      <c r="N23" s="210">
        <f>SUMIF('Nhập liệu'!$C24:$C2014,'Hợp đồng'!$B23,'Nhập liệu'!K$10:K$2000)</f>
        <v>0</v>
      </c>
      <c r="O23" s="210">
        <f>SUMIF('Nhập liệu'!$C24:$C2014,'Hợp đồng'!$B23,'Nhập liệu'!L$10:L$2000)</f>
        <v>0</v>
      </c>
      <c r="P23" s="210">
        <f>SUMIF('Nhập liệu'!$C24:$C2014,'Hợp đồng'!$B23,'Nhập liệu'!M$10:M$2000)</f>
        <v>0</v>
      </c>
      <c r="Q23" s="210">
        <f>SUMIF('Nhập liệu'!$C24:$C2014,'Hợp đồng'!$B23,'Nhập liệu'!N$10:N$2000)</f>
        <v>0</v>
      </c>
      <c r="R23" s="229">
        <f t="shared" si="1"/>
        <v>0</v>
      </c>
      <c r="S23" s="229">
        <f t="shared" si="2"/>
        <v>0</v>
      </c>
      <c r="T23" s="229"/>
      <c r="U23" s="210">
        <f t="shared" si="3"/>
        <v>0</v>
      </c>
      <c r="V23" s="223"/>
    </row>
    <row r="24" spans="2:22">
      <c r="B24" s="222"/>
      <c r="C24" s="211"/>
      <c r="D24" s="207"/>
      <c r="E24" s="207"/>
      <c r="F24" s="225" t="str">
        <f>IF(E24="","",VLOOKUP(E24,'Khách hàng'!$A$7:$E$172,2,0))</f>
        <v/>
      </c>
      <c r="G24" s="208"/>
      <c r="H24" s="209"/>
      <c r="I24" s="208"/>
      <c r="J24" s="208"/>
      <c r="K24" s="210">
        <f t="shared" si="0"/>
        <v>0</v>
      </c>
      <c r="L24" s="227"/>
      <c r="M24" s="227"/>
      <c r="N24" s="210">
        <f>SUMIF('Nhập liệu'!$C25:$C2015,'Hợp đồng'!$B24,'Nhập liệu'!K$10:K$2000)</f>
        <v>0</v>
      </c>
      <c r="O24" s="210">
        <f>SUMIF('Nhập liệu'!$C25:$C2015,'Hợp đồng'!$B24,'Nhập liệu'!L$10:L$2000)</f>
        <v>0</v>
      </c>
      <c r="P24" s="210">
        <f>SUMIF('Nhập liệu'!$C25:$C2015,'Hợp đồng'!$B24,'Nhập liệu'!M$10:M$2000)</f>
        <v>0</v>
      </c>
      <c r="Q24" s="210">
        <f>SUMIF('Nhập liệu'!$C25:$C2015,'Hợp đồng'!$B24,'Nhập liệu'!N$10:N$2000)</f>
        <v>0</v>
      </c>
      <c r="R24" s="229">
        <f t="shared" si="1"/>
        <v>0</v>
      </c>
      <c r="S24" s="229">
        <f t="shared" si="2"/>
        <v>0</v>
      </c>
      <c r="T24" s="229"/>
      <c r="U24" s="210">
        <f t="shared" si="3"/>
        <v>0</v>
      </c>
      <c r="V24" s="223"/>
    </row>
    <row r="25" spans="2:22">
      <c r="B25" s="222"/>
      <c r="C25" s="211"/>
      <c r="D25" s="207"/>
      <c r="E25" s="207"/>
      <c r="F25" s="225" t="str">
        <f>IF(E25="","",VLOOKUP(E25,'Khách hàng'!$A$7:$E$172,2,0))</f>
        <v/>
      </c>
      <c r="G25" s="208"/>
      <c r="H25" s="209"/>
      <c r="I25" s="208"/>
      <c r="J25" s="208"/>
      <c r="K25" s="210">
        <f t="shared" si="0"/>
        <v>0</v>
      </c>
      <c r="L25" s="227"/>
      <c r="M25" s="227"/>
      <c r="N25" s="210">
        <f>SUMIF('Nhập liệu'!$C26:$C2016,'Hợp đồng'!$B25,'Nhập liệu'!K$10:K$2000)</f>
        <v>0</v>
      </c>
      <c r="O25" s="210">
        <f>SUMIF('Nhập liệu'!$C26:$C2016,'Hợp đồng'!$B25,'Nhập liệu'!L$10:L$2000)</f>
        <v>0</v>
      </c>
      <c r="P25" s="210">
        <f>SUMIF('Nhập liệu'!$C26:$C2016,'Hợp đồng'!$B25,'Nhập liệu'!M$10:M$2000)</f>
        <v>0</v>
      </c>
      <c r="Q25" s="210">
        <f>SUMIF('Nhập liệu'!$C26:$C2016,'Hợp đồng'!$B25,'Nhập liệu'!N$10:N$2000)</f>
        <v>0</v>
      </c>
      <c r="R25" s="229">
        <f t="shared" si="1"/>
        <v>0</v>
      </c>
      <c r="S25" s="229">
        <f t="shared" si="2"/>
        <v>0</v>
      </c>
      <c r="T25" s="229"/>
      <c r="U25" s="210">
        <f t="shared" si="3"/>
        <v>0</v>
      </c>
      <c r="V25" s="223"/>
    </row>
    <row r="26" spans="2:22">
      <c r="B26" s="222"/>
      <c r="C26" s="211"/>
      <c r="D26" s="207"/>
      <c r="E26" s="207"/>
      <c r="F26" s="225" t="str">
        <f>IF(E26="","",VLOOKUP(E26,'Khách hàng'!$A$7:$E$172,2,0))</f>
        <v/>
      </c>
      <c r="G26" s="208"/>
      <c r="H26" s="209"/>
      <c r="I26" s="208"/>
      <c r="J26" s="208"/>
      <c r="K26" s="210">
        <f t="shared" si="0"/>
        <v>0</v>
      </c>
      <c r="L26" s="227"/>
      <c r="M26" s="227"/>
      <c r="N26" s="210">
        <f>SUMIF('Nhập liệu'!$C27:$C2017,'Hợp đồng'!$B26,'Nhập liệu'!K$10:K$2000)</f>
        <v>0</v>
      </c>
      <c r="O26" s="210">
        <f>SUMIF('Nhập liệu'!$C27:$C2017,'Hợp đồng'!$B26,'Nhập liệu'!L$10:L$2000)</f>
        <v>0</v>
      </c>
      <c r="P26" s="210">
        <f>SUMIF('Nhập liệu'!$C27:$C2017,'Hợp đồng'!$B26,'Nhập liệu'!M$10:M$2000)</f>
        <v>0</v>
      </c>
      <c r="Q26" s="210">
        <f>SUMIF('Nhập liệu'!$C27:$C2017,'Hợp đồng'!$B26,'Nhập liệu'!N$10:N$2000)</f>
        <v>0</v>
      </c>
      <c r="R26" s="229">
        <f t="shared" si="1"/>
        <v>0</v>
      </c>
      <c r="S26" s="229">
        <f t="shared" si="2"/>
        <v>0</v>
      </c>
      <c r="T26" s="229"/>
      <c r="U26" s="210">
        <f t="shared" si="3"/>
        <v>0</v>
      </c>
      <c r="V26" s="223"/>
    </row>
    <row r="27" spans="2:22">
      <c r="B27" s="222"/>
      <c r="C27" s="211"/>
      <c r="D27" s="207"/>
      <c r="E27" s="207"/>
      <c r="F27" s="225" t="str">
        <f>IF(E27="","",VLOOKUP(E27,'Khách hàng'!$A$7:$E$172,2,0))</f>
        <v/>
      </c>
      <c r="G27" s="208"/>
      <c r="H27" s="209"/>
      <c r="I27" s="208"/>
      <c r="J27" s="208"/>
      <c r="K27" s="210">
        <f t="shared" si="0"/>
        <v>0</v>
      </c>
      <c r="L27" s="227"/>
      <c r="M27" s="227"/>
      <c r="N27" s="210">
        <f>SUMIF('Nhập liệu'!$C28:$C2018,'Hợp đồng'!$B27,'Nhập liệu'!K$10:K$2000)</f>
        <v>0</v>
      </c>
      <c r="O27" s="210">
        <f>SUMIF('Nhập liệu'!$C28:$C2018,'Hợp đồng'!$B27,'Nhập liệu'!L$10:L$2000)</f>
        <v>0</v>
      </c>
      <c r="P27" s="210">
        <f>SUMIF('Nhập liệu'!$C28:$C2018,'Hợp đồng'!$B27,'Nhập liệu'!M$10:M$2000)</f>
        <v>0</v>
      </c>
      <c r="Q27" s="210">
        <f>SUMIF('Nhập liệu'!$C28:$C2018,'Hợp đồng'!$B27,'Nhập liệu'!N$10:N$2000)</f>
        <v>0</v>
      </c>
      <c r="R27" s="229">
        <f t="shared" si="1"/>
        <v>0</v>
      </c>
      <c r="S27" s="229">
        <f t="shared" si="2"/>
        <v>0</v>
      </c>
      <c r="T27" s="229"/>
      <c r="U27" s="210">
        <f t="shared" si="3"/>
        <v>0</v>
      </c>
      <c r="V27" s="223"/>
    </row>
    <row r="28" spans="2:22">
      <c r="B28" s="222"/>
      <c r="C28" s="211"/>
      <c r="D28" s="207"/>
      <c r="E28" s="207"/>
      <c r="F28" s="225" t="str">
        <f>IF(E28="","",VLOOKUP(E28,'Khách hàng'!$A$7:$E$172,2,0))</f>
        <v/>
      </c>
      <c r="G28" s="208"/>
      <c r="H28" s="209"/>
      <c r="I28" s="208"/>
      <c r="J28" s="208"/>
      <c r="K28" s="210">
        <f t="shared" si="0"/>
        <v>0</v>
      </c>
      <c r="L28" s="227"/>
      <c r="M28" s="227"/>
      <c r="N28" s="210">
        <f>SUMIF('Nhập liệu'!$C29:$C2019,'Hợp đồng'!$B28,'Nhập liệu'!K$10:K$2000)</f>
        <v>0</v>
      </c>
      <c r="O28" s="210">
        <f>SUMIF('Nhập liệu'!$C29:$C2019,'Hợp đồng'!$B28,'Nhập liệu'!L$10:L$2000)</f>
        <v>0</v>
      </c>
      <c r="P28" s="210">
        <f>SUMIF('Nhập liệu'!$C29:$C2019,'Hợp đồng'!$B28,'Nhập liệu'!M$10:M$2000)</f>
        <v>0</v>
      </c>
      <c r="Q28" s="210">
        <f>SUMIF('Nhập liệu'!$C29:$C2019,'Hợp đồng'!$B28,'Nhập liệu'!N$10:N$2000)</f>
        <v>0</v>
      </c>
      <c r="R28" s="229">
        <f t="shared" si="1"/>
        <v>0</v>
      </c>
      <c r="S28" s="229">
        <f t="shared" si="2"/>
        <v>0</v>
      </c>
      <c r="T28" s="229"/>
      <c r="U28" s="210">
        <f t="shared" si="3"/>
        <v>0</v>
      </c>
      <c r="V28" s="223"/>
    </row>
    <row r="29" spans="2:22">
      <c r="B29" s="222"/>
      <c r="C29" s="211"/>
      <c r="D29" s="207"/>
      <c r="E29" s="207"/>
      <c r="F29" s="225" t="str">
        <f>IF(E29="","",VLOOKUP(E29,'Khách hàng'!$A$7:$E$172,2,0))</f>
        <v/>
      </c>
      <c r="G29" s="208"/>
      <c r="H29" s="209"/>
      <c r="I29" s="208"/>
      <c r="J29" s="208"/>
      <c r="K29" s="210">
        <f t="shared" si="0"/>
        <v>0</v>
      </c>
      <c r="L29" s="227"/>
      <c r="M29" s="227"/>
      <c r="N29" s="210">
        <f>SUMIF('Nhập liệu'!$C30:$C2020,'Hợp đồng'!$B29,'Nhập liệu'!K$10:K$2000)</f>
        <v>0</v>
      </c>
      <c r="O29" s="210">
        <f>SUMIF('Nhập liệu'!$C30:$C2020,'Hợp đồng'!$B29,'Nhập liệu'!L$10:L$2000)</f>
        <v>0</v>
      </c>
      <c r="P29" s="210">
        <f>SUMIF('Nhập liệu'!$C30:$C2020,'Hợp đồng'!$B29,'Nhập liệu'!M$10:M$2000)</f>
        <v>0</v>
      </c>
      <c r="Q29" s="210">
        <f>SUMIF('Nhập liệu'!$C30:$C2020,'Hợp đồng'!$B29,'Nhập liệu'!N$10:N$2000)</f>
        <v>0</v>
      </c>
      <c r="R29" s="229">
        <f t="shared" si="1"/>
        <v>0</v>
      </c>
      <c r="S29" s="229">
        <f t="shared" si="2"/>
        <v>0</v>
      </c>
      <c r="T29" s="229"/>
      <c r="U29" s="210">
        <f t="shared" si="3"/>
        <v>0</v>
      </c>
      <c r="V29" s="223"/>
    </row>
    <row r="30" spans="2:22">
      <c r="B30" s="222"/>
      <c r="C30" s="211"/>
      <c r="D30" s="207"/>
      <c r="E30" s="207"/>
      <c r="F30" s="225" t="str">
        <f>IF(E30="","",VLOOKUP(E30,'Khách hàng'!$A$7:$E$172,2,0))</f>
        <v/>
      </c>
      <c r="G30" s="208"/>
      <c r="H30" s="209"/>
      <c r="I30" s="208"/>
      <c r="J30" s="208"/>
      <c r="K30" s="210">
        <f t="shared" si="0"/>
        <v>0</v>
      </c>
      <c r="L30" s="227"/>
      <c r="M30" s="227"/>
      <c r="N30" s="210">
        <f>SUMIF('Nhập liệu'!$C31:$C2021,'Hợp đồng'!$B30,'Nhập liệu'!K$10:K$2000)</f>
        <v>0</v>
      </c>
      <c r="O30" s="210">
        <f>SUMIF('Nhập liệu'!$C31:$C2021,'Hợp đồng'!$B30,'Nhập liệu'!L$10:L$2000)</f>
        <v>0</v>
      </c>
      <c r="P30" s="210">
        <f>SUMIF('Nhập liệu'!$C31:$C2021,'Hợp đồng'!$B30,'Nhập liệu'!M$10:M$2000)</f>
        <v>0</v>
      </c>
      <c r="Q30" s="210">
        <f>SUMIF('Nhập liệu'!$C31:$C2021,'Hợp đồng'!$B30,'Nhập liệu'!N$10:N$2000)</f>
        <v>0</v>
      </c>
      <c r="R30" s="229">
        <f t="shared" si="1"/>
        <v>0</v>
      </c>
      <c r="S30" s="229">
        <f t="shared" si="2"/>
        <v>0</v>
      </c>
      <c r="T30" s="229"/>
      <c r="U30" s="210">
        <f t="shared" si="3"/>
        <v>0</v>
      </c>
      <c r="V30" s="223"/>
    </row>
    <row r="31" spans="2:22">
      <c r="B31" s="222"/>
      <c r="C31" s="211"/>
      <c r="D31" s="207"/>
      <c r="E31" s="207"/>
      <c r="F31" s="225" t="str">
        <f>IF(E31="","",VLOOKUP(E31,'Khách hàng'!$A$7:$E$172,2,0))</f>
        <v/>
      </c>
      <c r="G31" s="208"/>
      <c r="H31" s="209"/>
      <c r="I31" s="208"/>
      <c r="J31" s="208"/>
      <c r="K31" s="210">
        <f t="shared" si="0"/>
        <v>0</v>
      </c>
      <c r="L31" s="227"/>
      <c r="M31" s="227"/>
      <c r="N31" s="210">
        <f>SUMIF('Nhập liệu'!$C32:$C2022,'Hợp đồng'!$B31,'Nhập liệu'!K$10:K$2000)</f>
        <v>0</v>
      </c>
      <c r="O31" s="210">
        <f>SUMIF('Nhập liệu'!$C32:$C2022,'Hợp đồng'!$B31,'Nhập liệu'!L$10:L$2000)</f>
        <v>0</v>
      </c>
      <c r="P31" s="210">
        <f>SUMIF('Nhập liệu'!$C32:$C2022,'Hợp đồng'!$B31,'Nhập liệu'!M$10:M$2000)</f>
        <v>0</v>
      </c>
      <c r="Q31" s="210">
        <f>SUMIF('Nhập liệu'!$C32:$C2022,'Hợp đồng'!$B31,'Nhập liệu'!N$10:N$2000)</f>
        <v>0</v>
      </c>
      <c r="R31" s="229">
        <f t="shared" si="1"/>
        <v>0</v>
      </c>
      <c r="S31" s="229">
        <f t="shared" si="2"/>
        <v>0</v>
      </c>
      <c r="T31" s="229"/>
      <c r="U31" s="210">
        <f t="shared" si="3"/>
        <v>0</v>
      </c>
      <c r="V31" s="223"/>
    </row>
    <row r="32" spans="2:22">
      <c r="B32" s="222"/>
      <c r="C32" s="211"/>
      <c r="D32" s="207"/>
      <c r="E32" s="207"/>
      <c r="F32" s="225" t="str">
        <f>IF(E32="","",VLOOKUP(E32,'Khách hàng'!$A$7:$E$172,2,0))</f>
        <v/>
      </c>
      <c r="G32" s="208"/>
      <c r="H32" s="209"/>
      <c r="I32" s="208"/>
      <c r="J32" s="208"/>
      <c r="K32" s="210">
        <f t="shared" si="0"/>
        <v>0</v>
      </c>
      <c r="L32" s="227"/>
      <c r="M32" s="227"/>
      <c r="N32" s="210">
        <f>SUMIF('Nhập liệu'!$C33:$C2023,'Hợp đồng'!$B32,'Nhập liệu'!K$10:K$2000)</f>
        <v>0</v>
      </c>
      <c r="O32" s="210">
        <f>SUMIF('Nhập liệu'!$C33:$C2023,'Hợp đồng'!$B32,'Nhập liệu'!L$10:L$2000)</f>
        <v>0</v>
      </c>
      <c r="P32" s="210">
        <f>SUMIF('Nhập liệu'!$C33:$C2023,'Hợp đồng'!$B32,'Nhập liệu'!M$10:M$2000)</f>
        <v>0</v>
      </c>
      <c r="Q32" s="210">
        <f>SUMIF('Nhập liệu'!$C33:$C2023,'Hợp đồng'!$B32,'Nhập liệu'!N$10:N$2000)</f>
        <v>0</v>
      </c>
      <c r="R32" s="229">
        <f t="shared" si="1"/>
        <v>0</v>
      </c>
      <c r="S32" s="229">
        <f t="shared" si="2"/>
        <v>0</v>
      </c>
      <c r="T32" s="229"/>
      <c r="U32" s="210">
        <f t="shared" si="3"/>
        <v>0</v>
      </c>
      <c r="V32" s="223"/>
    </row>
    <row r="33" spans="2:22">
      <c r="B33" s="222"/>
      <c r="C33" s="211"/>
      <c r="D33" s="207"/>
      <c r="E33" s="207"/>
      <c r="F33" s="225" t="str">
        <f>IF(E33="","",VLOOKUP(E33,'Khách hàng'!$A$7:$E$172,2,0))</f>
        <v/>
      </c>
      <c r="G33" s="208"/>
      <c r="H33" s="209"/>
      <c r="I33" s="208"/>
      <c r="J33" s="208"/>
      <c r="K33" s="210">
        <f t="shared" si="0"/>
        <v>0</v>
      </c>
      <c r="L33" s="227"/>
      <c r="M33" s="227"/>
      <c r="N33" s="210">
        <f>SUMIF('Nhập liệu'!$C34:$C2024,'Hợp đồng'!$B33,'Nhập liệu'!K$10:K$2000)</f>
        <v>0</v>
      </c>
      <c r="O33" s="210">
        <f>SUMIF('Nhập liệu'!$C34:$C2024,'Hợp đồng'!$B33,'Nhập liệu'!L$10:L$2000)</f>
        <v>0</v>
      </c>
      <c r="P33" s="210">
        <f>SUMIF('Nhập liệu'!$C34:$C2024,'Hợp đồng'!$B33,'Nhập liệu'!M$10:M$2000)</f>
        <v>0</v>
      </c>
      <c r="Q33" s="210">
        <f>SUMIF('Nhập liệu'!$C34:$C2024,'Hợp đồng'!$B33,'Nhập liệu'!N$10:N$2000)</f>
        <v>0</v>
      </c>
      <c r="R33" s="229">
        <f t="shared" si="1"/>
        <v>0</v>
      </c>
      <c r="S33" s="229">
        <f t="shared" si="2"/>
        <v>0</v>
      </c>
      <c r="T33" s="229"/>
      <c r="U33" s="210">
        <f t="shared" si="3"/>
        <v>0</v>
      </c>
      <c r="V33" s="223"/>
    </row>
    <row r="34" spans="2:22">
      <c r="B34" s="222"/>
      <c r="C34" s="211"/>
      <c r="D34" s="207"/>
      <c r="E34" s="207"/>
      <c r="F34" s="225" t="str">
        <f>IF(E34="","",VLOOKUP(E34,'Khách hàng'!$A$7:$E$172,2,0))</f>
        <v/>
      </c>
      <c r="G34" s="208"/>
      <c r="H34" s="209"/>
      <c r="I34" s="208"/>
      <c r="J34" s="208"/>
      <c r="K34" s="210">
        <f t="shared" si="0"/>
        <v>0</v>
      </c>
      <c r="L34" s="227"/>
      <c r="M34" s="227"/>
      <c r="N34" s="210">
        <f>SUMIF('Nhập liệu'!$C35:$C2025,'Hợp đồng'!$B34,'Nhập liệu'!K$10:K$2000)</f>
        <v>0</v>
      </c>
      <c r="O34" s="210">
        <f>SUMIF('Nhập liệu'!$C35:$C2025,'Hợp đồng'!$B34,'Nhập liệu'!L$10:L$2000)</f>
        <v>0</v>
      </c>
      <c r="P34" s="210">
        <f>SUMIF('Nhập liệu'!$C35:$C2025,'Hợp đồng'!$B34,'Nhập liệu'!M$10:M$2000)</f>
        <v>0</v>
      </c>
      <c r="Q34" s="210">
        <f>SUMIF('Nhập liệu'!$C35:$C2025,'Hợp đồng'!$B34,'Nhập liệu'!N$10:N$2000)</f>
        <v>0</v>
      </c>
      <c r="R34" s="229">
        <f t="shared" si="1"/>
        <v>0</v>
      </c>
      <c r="S34" s="229">
        <f t="shared" si="2"/>
        <v>0</v>
      </c>
      <c r="T34" s="229"/>
      <c r="U34" s="210">
        <f t="shared" si="3"/>
        <v>0</v>
      </c>
      <c r="V34" s="223"/>
    </row>
    <row r="35" spans="2:22">
      <c r="B35" s="222"/>
      <c r="C35" s="211"/>
      <c r="D35" s="207"/>
      <c r="E35" s="207"/>
      <c r="F35" s="225" t="str">
        <f>IF(E35="","",VLOOKUP(E35,'Khách hàng'!$A$7:$E$172,2,0))</f>
        <v/>
      </c>
      <c r="G35" s="208"/>
      <c r="H35" s="209"/>
      <c r="I35" s="208"/>
      <c r="J35" s="208"/>
      <c r="K35" s="210">
        <f t="shared" si="0"/>
        <v>0</v>
      </c>
      <c r="L35" s="227"/>
      <c r="M35" s="227"/>
      <c r="N35" s="210">
        <f>SUMIF('Nhập liệu'!$C36:$C2026,'Hợp đồng'!$B35,'Nhập liệu'!K$10:K$2000)</f>
        <v>0</v>
      </c>
      <c r="O35" s="210">
        <f>SUMIF('Nhập liệu'!$C36:$C2026,'Hợp đồng'!$B35,'Nhập liệu'!L$10:L$2000)</f>
        <v>0</v>
      </c>
      <c r="P35" s="210">
        <f>SUMIF('Nhập liệu'!$C36:$C2026,'Hợp đồng'!$B35,'Nhập liệu'!M$10:M$2000)</f>
        <v>0</v>
      </c>
      <c r="Q35" s="210">
        <f>SUMIF('Nhập liệu'!$C36:$C2026,'Hợp đồng'!$B35,'Nhập liệu'!N$10:N$2000)</f>
        <v>0</v>
      </c>
      <c r="R35" s="229">
        <f t="shared" si="1"/>
        <v>0</v>
      </c>
      <c r="S35" s="229">
        <f t="shared" si="2"/>
        <v>0</v>
      </c>
      <c r="T35" s="229"/>
      <c r="U35" s="210">
        <f t="shared" si="3"/>
        <v>0</v>
      </c>
      <c r="V35" s="223"/>
    </row>
    <row r="36" spans="2:22">
      <c r="B36" s="222"/>
      <c r="C36" s="211"/>
      <c r="D36" s="207"/>
      <c r="E36" s="207"/>
      <c r="F36" s="225" t="str">
        <f>IF(E36="","",VLOOKUP(E36,'Khách hàng'!$A$7:$E$172,2,0))</f>
        <v/>
      </c>
      <c r="G36" s="208"/>
      <c r="H36" s="209"/>
      <c r="I36" s="208"/>
      <c r="J36" s="208"/>
      <c r="K36" s="210">
        <f t="shared" si="0"/>
        <v>0</v>
      </c>
      <c r="L36" s="227"/>
      <c r="M36" s="227"/>
      <c r="N36" s="210">
        <f>SUMIF('Nhập liệu'!$C37:$C2027,'Hợp đồng'!$B36,'Nhập liệu'!K$10:K$2000)</f>
        <v>0</v>
      </c>
      <c r="O36" s="210">
        <f>SUMIF('Nhập liệu'!$C37:$C2027,'Hợp đồng'!$B36,'Nhập liệu'!L$10:L$2000)</f>
        <v>0</v>
      </c>
      <c r="P36" s="210">
        <f>SUMIF('Nhập liệu'!$C37:$C2027,'Hợp đồng'!$B36,'Nhập liệu'!M$10:M$2000)</f>
        <v>0</v>
      </c>
      <c r="Q36" s="210">
        <f>SUMIF('Nhập liệu'!$C37:$C2027,'Hợp đồng'!$B36,'Nhập liệu'!N$10:N$2000)</f>
        <v>0</v>
      </c>
      <c r="R36" s="229">
        <f t="shared" si="1"/>
        <v>0</v>
      </c>
      <c r="S36" s="229">
        <f t="shared" si="2"/>
        <v>0</v>
      </c>
      <c r="T36" s="229"/>
      <c r="U36" s="210">
        <f t="shared" si="3"/>
        <v>0</v>
      </c>
      <c r="V36" s="223"/>
    </row>
    <row r="37" spans="2:22">
      <c r="B37" s="222"/>
      <c r="C37" s="211"/>
      <c r="D37" s="207"/>
      <c r="E37" s="207"/>
      <c r="F37" s="225" t="str">
        <f>IF(E37="","",VLOOKUP(E37,'Khách hàng'!$A$7:$E$172,2,0))</f>
        <v/>
      </c>
      <c r="G37" s="208"/>
      <c r="H37" s="209"/>
      <c r="I37" s="208"/>
      <c r="J37" s="208"/>
      <c r="K37" s="210">
        <f t="shared" si="0"/>
        <v>0</v>
      </c>
      <c r="L37" s="227"/>
      <c r="M37" s="227"/>
      <c r="N37" s="210">
        <f>SUMIF('Nhập liệu'!$C38:$C2028,'Hợp đồng'!$B37,'Nhập liệu'!K$10:K$2000)</f>
        <v>0</v>
      </c>
      <c r="O37" s="210">
        <f>SUMIF('Nhập liệu'!$C38:$C2028,'Hợp đồng'!$B37,'Nhập liệu'!L$10:L$2000)</f>
        <v>0</v>
      </c>
      <c r="P37" s="210">
        <f>SUMIF('Nhập liệu'!$C38:$C2028,'Hợp đồng'!$B37,'Nhập liệu'!M$10:M$2000)</f>
        <v>0</v>
      </c>
      <c r="Q37" s="210">
        <f>SUMIF('Nhập liệu'!$C38:$C2028,'Hợp đồng'!$B37,'Nhập liệu'!N$10:N$2000)</f>
        <v>0</v>
      </c>
      <c r="R37" s="229">
        <f t="shared" si="1"/>
        <v>0</v>
      </c>
      <c r="S37" s="229">
        <f t="shared" si="2"/>
        <v>0</v>
      </c>
      <c r="T37" s="229"/>
      <c r="U37" s="210">
        <f t="shared" si="3"/>
        <v>0</v>
      </c>
      <c r="V37" s="223"/>
    </row>
    <row r="38" spans="2:22">
      <c r="B38" s="222"/>
      <c r="C38" s="211"/>
      <c r="D38" s="207"/>
      <c r="E38" s="207"/>
      <c r="F38" s="225" t="str">
        <f>IF(E38="","",VLOOKUP(E38,'Khách hàng'!$A$7:$E$172,2,0))</f>
        <v/>
      </c>
      <c r="G38" s="208"/>
      <c r="H38" s="209"/>
      <c r="I38" s="208"/>
      <c r="J38" s="208"/>
      <c r="K38" s="210">
        <f t="shared" si="0"/>
        <v>0</v>
      </c>
      <c r="L38" s="227"/>
      <c r="M38" s="227"/>
      <c r="N38" s="210">
        <f>SUMIF('Nhập liệu'!$C39:$C2029,'Hợp đồng'!$B38,'Nhập liệu'!K$10:K$2000)</f>
        <v>0</v>
      </c>
      <c r="O38" s="210">
        <f>SUMIF('Nhập liệu'!$C39:$C2029,'Hợp đồng'!$B38,'Nhập liệu'!L$10:L$2000)</f>
        <v>0</v>
      </c>
      <c r="P38" s="210">
        <f>SUMIF('Nhập liệu'!$C39:$C2029,'Hợp đồng'!$B38,'Nhập liệu'!M$10:M$2000)</f>
        <v>0</v>
      </c>
      <c r="Q38" s="210">
        <f>SUMIF('Nhập liệu'!$C39:$C2029,'Hợp đồng'!$B38,'Nhập liệu'!N$10:N$2000)</f>
        <v>0</v>
      </c>
      <c r="R38" s="229">
        <f t="shared" si="1"/>
        <v>0</v>
      </c>
      <c r="S38" s="229">
        <f t="shared" si="2"/>
        <v>0</v>
      </c>
      <c r="T38" s="229"/>
      <c r="U38" s="210">
        <f t="shared" si="3"/>
        <v>0</v>
      </c>
      <c r="V38" s="223"/>
    </row>
    <row r="39" spans="2:22">
      <c r="B39" s="222"/>
      <c r="C39" s="211"/>
      <c r="D39" s="207"/>
      <c r="E39" s="207"/>
      <c r="F39" s="225" t="str">
        <f>IF(E39="","",VLOOKUP(E39,'Khách hàng'!$A$7:$E$172,2,0))</f>
        <v/>
      </c>
      <c r="G39" s="208"/>
      <c r="H39" s="209"/>
      <c r="I39" s="208"/>
      <c r="J39" s="208"/>
      <c r="K39" s="210">
        <f t="shared" si="0"/>
        <v>0</v>
      </c>
      <c r="L39" s="227"/>
      <c r="M39" s="227"/>
      <c r="N39" s="210">
        <f>SUMIF('Nhập liệu'!$C40:$C2030,'Hợp đồng'!$B39,'Nhập liệu'!K$10:K$2000)</f>
        <v>0</v>
      </c>
      <c r="O39" s="210">
        <f>SUMIF('Nhập liệu'!$C40:$C2030,'Hợp đồng'!$B39,'Nhập liệu'!L$10:L$2000)</f>
        <v>0</v>
      </c>
      <c r="P39" s="210">
        <f>SUMIF('Nhập liệu'!$C40:$C2030,'Hợp đồng'!$B39,'Nhập liệu'!M$10:M$2000)</f>
        <v>0</v>
      </c>
      <c r="Q39" s="210">
        <f>SUMIF('Nhập liệu'!$C40:$C2030,'Hợp đồng'!$B39,'Nhập liệu'!N$10:N$2000)</f>
        <v>0</v>
      </c>
      <c r="R39" s="229">
        <f t="shared" si="1"/>
        <v>0</v>
      </c>
      <c r="S39" s="229">
        <f t="shared" si="2"/>
        <v>0</v>
      </c>
      <c r="T39" s="229"/>
      <c r="U39" s="210">
        <f t="shared" si="3"/>
        <v>0</v>
      </c>
      <c r="V39" s="223"/>
    </row>
    <row r="40" spans="2:22">
      <c r="B40" s="222"/>
      <c r="C40" s="211"/>
      <c r="D40" s="207"/>
      <c r="E40" s="207"/>
      <c r="F40" s="225" t="str">
        <f>IF(E40="","",VLOOKUP(E40,'Khách hàng'!$A$7:$E$172,2,0))</f>
        <v/>
      </c>
      <c r="G40" s="208"/>
      <c r="H40" s="209"/>
      <c r="I40" s="208"/>
      <c r="J40" s="208"/>
      <c r="K40" s="210">
        <f t="shared" si="0"/>
        <v>0</v>
      </c>
      <c r="L40" s="227"/>
      <c r="M40" s="227"/>
      <c r="N40" s="210">
        <f>SUMIF('Nhập liệu'!$C41:$C2031,'Hợp đồng'!$B40,'Nhập liệu'!K$10:K$2000)</f>
        <v>0</v>
      </c>
      <c r="O40" s="210">
        <f>SUMIF('Nhập liệu'!$C41:$C2031,'Hợp đồng'!$B40,'Nhập liệu'!L$10:L$2000)</f>
        <v>0</v>
      </c>
      <c r="P40" s="210">
        <f>SUMIF('Nhập liệu'!$C41:$C2031,'Hợp đồng'!$B40,'Nhập liệu'!M$10:M$2000)</f>
        <v>0</v>
      </c>
      <c r="Q40" s="210">
        <f>SUMIF('Nhập liệu'!$C41:$C2031,'Hợp đồng'!$B40,'Nhập liệu'!N$10:N$2000)</f>
        <v>0</v>
      </c>
      <c r="R40" s="229">
        <f t="shared" si="1"/>
        <v>0</v>
      </c>
      <c r="S40" s="229">
        <f t="shared" si="2"/>
        <v>0</v>
      </c>
      <c r="T40" s="229"/>
      <c r="U40" s="210">
        <f t="shared" si="3"/>
        <v>0</v>
      </c>
      <c r="V40" s="223"/>
    </row>
    <row r="41" spans="2:22">
      <c r="B41" s="222"/>
      <c r="C41" s="211"/>
      <c r="D41" s="207"/>
      <c r="E41" s="207"/>
      <c r="F41" s="225" t="str">
        <f>IF(E41="","",VLOOKUP(E41,'Khách hàng'!$A$7:$E$172,2,0))</f>
        <v/>
      </c>
      <c r="G41" s="208"/>
      <c r="H41" s="209"/>
      <c r="I41" s="208"/>
      <c r="J41" s="208"/>
      <c r="K41" s="210">
        <f t="shared" si="0"/>
        <v>0</v>
      </c>
      <c r="L41" s="227"/>
      <c r="M41" s="227"/>
      <c r="N41" s="210">
        <f>SUMIF('Nhập liệu'!$C42:$C2032,'Hợp đồng'!$B41,'Nhập liệu'!K$10:K$2000)</f>
        <v>0</v>
      </c>
      <c r="O41" s="210">
        <f>SUMIF('Nhập liệu'!$C42:$C2032,'Hợp đồng'!$B41,'Nhập liệu'!L$10:L$2000)</f>
        <v>0</v>
      </c>
      <c r="P41" s="210">
        <f>SUMIF('Nhập liệu'!$C42:$C2032,'Hợp đồng'!$B41,'Nhập liệu'!M$10:M$2000)</f>
        <v>0</v>
      </c>
      <c r="Q41" s="210">
        <f>SUMIF('Nhập liệu'!$C42:$C2032,'Hợp đồng'!$B41,'Nhập liệu'!N$10:N$2000)</f>
        <v>0</v>
      </c>
      <c r="R41" s="229">
        <f t="shared" si="1"/>
        <v>0</v>
      </c>
      <c r="S41" s="229">
        <f t="shared" si="2"/>
        <v>0</v>
      </c>
      <c r="T41" s="229"/>
      <c r="U41" s="210">
        <f t="shared" si="3"/>
        <v>0</v>
      </c>
      <c r="V41" s="223"/>
    </row>
    <row r="42" spans="2:22">
      <c r="B42" s="222"/>
      <c r="C42" s="211"/>
      <c r="D42" s="207"/>
      <c r="E42" s="207"/>
      <c r="F42" s="225" t="str">
        <f>IF(E42="","",VLOOKUP(E42,'Khách hàng'!$A$7:$E$172,2,0))</f>
        <v/>
      </c>
      <c r="G42" s="208"/>
      <c r="H42" s="209"/>
      <c r="I42" s="208"/>
      <c r="J42" s="208"/>
      <c r="K42" s="210">
        <f t="shared" si="0"/>
        <v>0</v>
      </c>
      <c r="L42" s="227"/>
      <c r="M42" s="227"/>
      <c r="N42" s="210">
        <f>SUMIF('Nhập liệu'!$C43:$C2033,'Hợp đồng'!$B42,'Nhập liệu'!K$10:K$2000)</f>
        <v>0</v>
      </c>
      <c r="O42" s="210">
        <f>SUMIF('Nhập liệu'!$C43:$C2033,'Hợp đồng'!$B42,'Nhập liệu'!L$10:L$2000)</f>
        <v>0</v>
      </c>
      <c r="P42" s="210">
        <f>SUMIF('Nhập liệu'!$C43:$C2033,'Hợp đồng'!$B42,'Nhập liệu'!M$10:M$2000)</f>
        <v>0</v>
      </c>
      <c r="Q42" s="210">
        <f>SUMIF('Nhập liệu'!$C43:$C2033,'Hợp đồng'!$B42,'Nhập liệu'!N$10:N$2000)</f>
        <v>0</v>
      </c>
      <c r="R42" s="229">
        <f t="shared" si="1"/>
        <v>0</v>
      </c>
      <c r="S42" s="229">
        <f t="shared" si="2"/>
        <v>0</v>
      </c>
      <c r="T42" s="229"/>
      <c r="U42" s="210">
        <f t="shared" si="3"/>
        <v>0</v>
      </c>
      <c r="V42" s="223"/>
    </row>
    <row r="43" spans="2:22">
      <c r="B43" s="222"/>
      <c r="C43" s="211"/>
      <c r="D43" s="207"/>
      <c r="E43" s="207"/>
      <c r="F43" s="225" t="str">
        <f>IF(E43="","",VLOOKUP(E43,'Khách hàng'!$A$7:$E$172,2,0))</f>
        <v/>
      </c>
      <c r="G43" s="208"/>
      <c r="H43" s="209"/>
      <c r="I43" s="208"/>
      <c r="J43" s="208"/>
      <c r="K43" s="210">
        <f t="shared" si="0"/>
        <v>0</v>
      </c>
      <c r="L43" s="227"/>
      <c r="M43" s="227"/>
      <c r="N43" s="210">
        <f>SUMIF('Nhập liệu'!$C44:$C2034,'Hợp đồng'!$B43,'Nhập liệu'!K$10:K$2000)</f>
        <v>0</v>
      </c>
      <c r="O43" s="210">
        <f>SUMIF('Nhập liệu'!$C44:$C2034,'Hợp đồng'!$B43,'Nhập liệu'!L$10:L$2000)</f>
        <v>0</v>
      </c>
      <c r="P43" s="210">
        <f>SUMIF('Nhập liệu'!$C44:$C2034,'Hợp đồng'!$B43,'Nhập liệu'!M$10:M$2000)</f>
        <v>0</v>
      </c>
      <c r="Q43" s="210">
        <f>SUMIF('Nhập liệu'!$C44:$C2034,'Hợp đồng'!$B43,'Nhập liệu'!N$10:N$2000)</f>
        <v>0</v>
      </c>
      <c r="R43" s="229">
        <f t="shared" si="1"/>
        <v>0</v>
      </c>
      <c r="S43" s="229">
        <f t="shared" si="2"/>
        <v>0</v>
      </c>
      <c r="T43" s="229"/>
      <c r="U43" s="210">
        <f t="shared" si="3"/>
        <v>0</v>
      </c>
      <c r="V43" s="223"/>
    </row>
    <row r="44" spans="2:22">
      <c r="B44" s="222"/>
      <c r="C44" s="211"/>
      <c r="D44" s="207"/>
      <c r="E44" s="207"/>
      <c r="F44" s="225" t="str">
        <f>IF(E44="","",VLOOKUP(E44,'Khách hàng'!$A$7:$E$172,2,0))</f>
        <v/>
      </c>
      <c r="G44" s="208"/>
      <c r="H44" s="209"/>
      <c r="I44" s="208"/>
      <c r="J44" s="208"/>
      <c r="K44" s="210">
        <f t="shared" si="0"/>
        <v>0</v>
      </c>
      <c r="L44" s="227"/>
      <c r="M44" s="227"/>
      <c r="N44" s="210">
        <f>SUMIF('Nhập liệu'!$C45:$C2035,'Hợp đồng'!$B44,'Nhập liệu'!K$10:K$2000)</f>
        <v>0</v>
      </c>
      <c r="O44" s="210">
        <f>SUMIF('Nhập liệu'!$C45:$C2035,'Hợp đồng'!$B44,'Nhập liệu'!L$10:L$2000)</f>
        <v>0</v>
      </c>
      <c r="P44" s="210">
        <f>SUMIF('Nhập liệu'!$C45:$C2035,'Hợp đồng'!$B44,'Nhập liệu'!M$10:M$2000)</f>
        <v>0</v>
      </c>
      <c r="Q44" s="210">
        <f>SUMIF('Nhập liệu'!$C45:$C2035,'Hợp đồng'!$B44,'Nhập liệu'!N$10:N$2000)</f>
        <v>0</v>
      </c>
      <c r="R44" s="229">
        <f t="shared" si="1"/>
        <v>0</v>
      </c>
      <c r="S44" s="229">
        <f t="shared" si="2"/>
        <v>0</v>
      </c>
      <c r="T44" s="229"/>
      <c r="U44" s="210">
        <f t="shared" si="3"/>
        <v>0</v>
      </c>
      <c r="V44" s="223"/>
    </row>
    <row r="45" spans="2:22">
      <c r="B45" s="222"/>
      <c r="C45" s="211"/>
      <c r="D45" s="207"/>
      <c r="E45" s="207"/>
      <c r="F45" s="225" t="str">
        <f>IF(E45="","",VLOOKUP(E45,'Khách hàng'!$A$7:$E$172,2,0))</f>
        <v/>
      </c>
      <c r="G45" s="208"/>
      <c r="H45" s="209"/>
      <c r="I45" s="208"/>
      <c r="J45" s="208"/>
      <c r="K45" s="210">
        <f t="shared" si="0"/>
        <v>0</v>
      </c>
      <c r="L45" s="227"/>
      <c r="M45" s="227"/>
      <c r="N45" s="210">
        <f>SUMIF('Nhập liệu'!$C46:$C2036,'Hợp đồng'!$B45,'Nhập liệu'!K$10:K$2000)</f>
        <v>0</v>
      </c>
      <c r="O45" s="210">
        <f>SUMIF('Nhập liệu'!$C46:$C2036,'Hợp đồng'!$B45,'Nhập liệu'!L$10:L$2000)</f>
        <v>0</v>
      </c>
      <c r="P45" s="210">
        <f>SUMIF('Nhập liệu'!$C46:$C2036,'Hợp đồng'!$B45,'Nhập liệu'!M$10:M$2000)</f>
        <v>0</v>
      </c>
      <c r="Q45" s="210">
        <f>SUMIF('Nhập liệu'!$C46:$C2036,'Hợp đồng'!$B45,'Nhập liệu'!N$10:N$2000)</f>
        <v>0</v>
      </c>
      <c r="R45" s="229">
        <f t="shared" si="1"/>
        <v>0</v>
      </c>
      <c r="S45" s="229">
        <f t="shared" si="2"/>
        <v>0</v>
      </c>
      <c r="T45" s="229"/>
      <c r="U45" s="210">
        <f t="shared" si="3"/>
        <v>0</v>
      </c>
      <c r="V45" s="223"/>
    </row>
    <row r="46" spans="2:22">
      <c r="B46" s="222"/>
      <c r="C46" s="211"/>
      <c r="D46" s="207"/>
      <c r="E46" s="207"/>
      <c r="F46" s="225" t="str">
        <f>IF(E46="","",VLOOKUP(E46,'Khách hàng'!$A$7:$E$172,2,0))</f>
        <v/>
      </c>
      <c r="G46" s="208"/>
      <c r="H46" s="209"/>
      <c r="I46" s="208"/>
      <c r="J46" s="208"/>
      <c r="K46" s="210">
        <f t="shared" si="0"/>
        <v>0</v>
      </c>
      <c r="L46" s="227"/>
      <c r="M46" s="227"/>
      <c r="N46" s="210">
        <f>SUMIF('Nhập liệu'!$C47:$C2037,'Hợp đồng'!$B46,'Nhập liệu'!K$10:K$2000)</f>
        <v>0</v>
      </c>
      <c r="O46" s="210">
        <f>SUMIF('Nhập liệu'!$C47:$C2037,'Hợp đồng'!$B46,'Nhập liệu'!L$10:L$2000)</f>
        <v>0</v>
      </c>
      <c r="P46" s="210">
        <f>SUMIF('Nhập liệu'!$C47:$C2037,'Hợp đồng'!$B46,'Nhập liệu'!M$10:M$2000)</f>
        <v>0</v>
      </c>
      <c r="Q46" s="210">
        <f>SUMIF('Nhập liệu'!$C47:$C2037,'Hợp đồng'!$B46,'Nhập liệu'!N$10:N$2000)</f>
        <v>0</v>
      </c>
      <c r="R46" s="229">
        <f t="shared" si="1"/>
        <v>0</v>
      </c>
      <c r="S46" s="229">
        <f t="shared" si="2"/>
        <v>0</v>
      </c>
      <c r="T46" s="229"/>
      <c r="U46" s="210">
        <f t="shared" si="3"/>
        <v>0</v>
      </c>
      <c r="V46" s="223"/>
    </row>
    <row r="47" spans="2:22">
      <c r="B47" s="222"/>
      <c r="C47" s="211"/>
      <c r="D47" s="207"/>
      <c r="E47" s="207"/>
      <c r="F47" s="225" t="str">
        <f>IF(E47="","",VLOOKUP(E47,'Khách hàng'!$A$7:$E$172,2,0))</f>
        <v/>
      </c>
      <c r="G47" s="208"/>
      <c r="H47" s="209"/>
      <c r="I47" s="208"/>
      <c r="J47" s="208"/>
      <c r="K47" s="210">
        <f t="shared" si="0"/>
        <v>0</v>
      </c>
      <c r="L47" s="227"/>
      <c r="M47" s="227"/>
      <c r="N47" s="210">
        <f>SUMIF('Nhập liệu'!$C48:$C2038,'Hợp đồng'!$B47,'Nhập liệu'!K$10:K$2000)</f>
        <v>0</v>
      </c>
      <c r="O47" s="210">
        <f>SUMIF('Nhập liệu'!$C48:$C2038,'Hợp đồng'!$B47,'Nhập liệu'!L$10:L$2000)</f>
        <v>0</v>
      </c>
      <c r="P47" s="210">
        <f>SUMIF('Nhập liệu'!$C48:$C2038,'Hợp đồng'!$B47,'Nhập liệu'!M$10:M$2000)</f>
        <v>0</v>
      </c>
      <c r="Q47" s="210">
        <f>SUMIF('Nhập liệu'!$C48:$C2038,'Hợp đồng'!$B47,'Nhập liệu'!N$10:N$2000)</f>
        <v>0</v>
      </c>
      <c r="R47" s="229">
        <f t="shared" si="1"/>
        <v>0</v>
      </c>
      <c r="S47" s="229">
        <f t="shared" si="2"/>
        <v>0</v>
      </c>
      <c r="T47" s="229"/>
      <c r="U47" s="210">
        <f t="shared" si="3"/>
        <v>0</v>
      </c>
      <c r="V47" s="223"/>
    </row>
    <row r="48" spans="2:22">
      <c r="B48" s="222"/>
      <c r="C48" s="211"/>
      <c r="D48" s="207"/>
      <c r="E48" s="207"/>
      <c r="F48" s="225" t="str">
        <f>IF(E48="","",VLOOKUP(E48,'Khách hàng'!$A$7:$E$172,2,0))</f>
        <v/>
      </c>
      <c r="G48" s="208"/>
      <c r="H48" s="209"/>
      <c r="I48" s="208"/>
      <c r="J48" s="208"/>
      <c r="K48" s="210">
        <f t="shared" si="0"/>
        <v>0</v>
      </c>
      <c r="L48" s="227"/>
      <c r="M48" s="227"/>
      <c r="N48" s="210">
        <f>SUMIF('Nhập liệu'!$C49:$C2039,'Hợp đồng'!$B48,'Nhập liệu'!K$10:K$2000)</f>
        <v>0</v>
      </c>
      <c r="O48" s="210">
        <f>SUMIF('Nhập liệu'!$C49:$C2039,'Hợp đồng'!$B48,'Nhập liệu'!L$10:L$2000)</f>
        <v>0</v>
      </c>
      <c r="P48" s="210">
        <f>SUMIF('Nhập liệu'!$C49:$C2039,'Hợp đồng'!$B48,'Nhập liệu'!M$10:M$2000)</f>
        <v>0</v>
      </c>
      <c r="Q48" s="210">
        <f>SUMIF('Nhập liệu'!$C49:$C2039,'Hợp đồng'!$B48,'Nhập liệu'!N$10:N$2000)</f>
        <v>0</v>
      </c>
      <c r="R48" s="229">
        <f t="shared" si="1"/>
        <v>0</v>
      </c>
      <c r="S48" s="229">
        <f t="shared" si="2"/>
        <v>0</v>
      </c>
      <c r="T48" s="229"/>
      <c r="U48" s="210">
        <f t="shared" si="3"/>
        <v>0</v>
      </c>
      <c r="V48" s="223"/>
    </row>
    <row r="49" spans="2:22">
      <c r="B49" s="222"/>
      <c r="C49" s="211"/>
      <c r="D49" s="207"/>
      <c r="E49" s="207"/>
      <c r="F49" s="225" t="str">
        <f>IF(E49="","",VLOOKUP(E49,'Khách hàng'!$A$7:$E$172,2,0))</f>
        <v/>
      </c>
      <c r="G49" s="208"/>
      <c r="H49" s="209"/>
      <c r="I49" s="208"/>
      <c r="J49" s="208"/>
      <c r="K49" s="210">
        <f t="shared" si="0"/>
        <v>0</v>
      </c>
      <c r="L49" s="227"/>
      <c r="M49" s="227"/>
      <c r="N49" s="210">
        <f>SUMIF('Nhập liệu'!$C50:$C2040,'Hợp đồng'!$B49,'Nhập liệu'!K$10:K$2000)</f>
        <v>0</v>
      </c>
      <c r="O49" s="210">
        <f>SUMIF('Nhập liệu'!$C50:$C2040,'Hợp đồng'!$B49,'Nhập liệu'!L$10:L$2000)</f>
        <v>0</v>
      </c>
      <c r="P49" s="210">
        <f>SUMIF('Nhập liệu'!$C50:$C2040,'Hợp đồng'!$B49,'Nhập liệu'!M$10:M$2000)</f>
        <v>0</v>
      </c>
      <c r="Q49" s="210">
        <f>SUMIF('Nhập liệu'!$C50:$C2040,'Hợp đồng'!$B49,'Nhập liệu'!N$10:N$2000)</f>
        <v>0</v>
      </c>
      <c r="R49" s="229">
        <f t="shared" si="1"/>
        <v>0</v>
      </c>
      <c r="S49" s="229">
        <f t="shared" si="2"/>
        <v>0</v>
      </c>
      <c r="T49" s="229"/>
      <c r="U49" s="210">
        <f t="shared" si="3"/>
        <v>0</v>
      </c>
      <c r="V49" s="223"/>
    </row>
    <row r="50" spans="2:22">
      <c r="B50" s="222"/>
      <c r="C50" s="211"/>
      <c r="D50" s="207"/>
      <c r="E50" s="207"/>
      <c r="F50" s="225" t="str">
        <f>IF(E50="","",VLOOKUP(E50,'Khách hàng'!$A$7:$E$172,2,0))</f>
        <v/>
      </c>
      <c r="G50" s="208"/>
      <c r="H50" s="209"/>
      <c r="I50" s="208"/>
      <c r="J50" s="208"/>
      <c r="K50" s="210">
        <f t="shared" si="0"/>
        <v>0</v>
      </c>
      <c r="L50" s="227"/>
      <c r="M50" s="227"/>
      <c r="N50" s="210">
        <f>SUMIF('Nhập liệu'!$C51:$C2041,'Hợp đồng'!$B50,'Nhập liệu'!K$10:K$2000)</f>
        <v>0</v>
      </c>
      <c r="O50" s="210">
        <f>SUMIF('Nhập liệu'!$C51:$C2041,'Hợp đồng'!$B50,'Nhập liệu'!L$10:L$2000)</f>
        <v>0</v>
      </c>
      <c r="P50" s="210">
        <f>SUMIF('Nhập liệu'!$C51:$C2041,'Hợp đồng'!$B50,'Nhập liệu'!M$10:M$2000)</f>
        <v>0</v>
      </c>
      <c r="Q50" s="210">
        <f>SUMIF('Nhập liệu'!$C51:$C2041,'Hợp đồng'!$B50,'Nhập liệu'!N$10:N$2000)</f>
        <v>0</v>
      </c>
      <c r="R50" s="229">
        <f t="shared" si="1"/>
        <v>0</v>
      </c>
      <c r="S50" s="229">
        <f t="shared" si="2"/>
        <v>0</v>
      </c>
      <c r="T50" s="229"/>
      <c r="U50" s="210">
        <f t="shared" si="3"/>
        <v>0</v>
      </c>
      <c r="V50" s="223"/>
    </row>
    <row r="51" spans="2:22">
      <c r="B51" s="222"/>
      <c r="C51" s="211"/>
      <c r="D51" s="207"/>
      <c r="E51" s="207"/>
      <c r="F51" s="225" t="str">
        <f>IF(E51="","",VLOOKUP(E51,'Khách hàng'!$A$7:$E$172,2,0))</f>
        <v/>
      </c>
      <c r="G51" s="208"/>
      <c r="H51" s="209"/>
      <c r="I51" s="208"/>
      <c r="J51" s="208"/>
      <c r="K51" s="210">
        <f t="shared" si="0"/>
        <v>0</v>
      </c>
      <c r="L51" s="227"/>
      <c r="M51" s="227"/>
      <c r="N51" s="210">
        <f>SUMIF('Nhập liệu'!$C52:$C2042,'Hợp đồng'!$B51,'Nhập liệu'!K$10:K$2000)</f>
        <v>0</v>
      </c>
      <c r="O51" s="210">
        <f>SUMIF('Nhập liệu'!$C52:$C2042,'Hợp đồng'!$B51,'Nhập liệu'!L$10:L$2000)</f>
        <v>0</v>
      </c>
      <c r="P51" s="210">
        <f>SUMIF('Nhập liệu'!$C52:$C2042,'Hợp đồng'!$B51,'Nhập liệu'!M$10:M$2000)</f>
        <v>0</v>
      </c>
      <c r="Q51" s="210">
        <f>SUMIF('Nhập liệu'!$C52:$C2042,'Hợp đồng'!$B51,'Nhập liệu'!N$10:N$2000)</f>
        <v>0</v>
      </c>
      <c r="R51" s="229">
        <f t="shared" si="1"/>
        <v>0</v>
      </c>
      <c r="S51" s="229">
        <f t="shared" si="2"/>
        <v>0</v>
      </c>
      <c r="T51" s="229"/>
      <c r="U51" s="210">
        <f t="shared" si="3"/>
        <v>0</v>
      </c>
      <c r="V51" s="223"/>
    </row>
    <row r="52" spans="2:22">
      <c r="B52" s="222"/>
      <c r="C52" s="211"/>
      <c r="D52" s="207"/>
      <c r="E52" s="207"/>
      <c r="F52" s="225" t="str">
        <f>IF(E52="","",VLOOKUP(E52,'Khách hàng'!$A$7:$E$172,2,0))</f>
        <v/>
      </c>
      <c r="G52" s="208"/>
      <c r="H52" s="209"/>
      <c r="I52" s="208"/>
      <c r="J52" s="208"/>
      <c r="K52" s="210">
        <f t="shared" si="0"/>
        <v>0</v>
      </c>
      <c r="L52" s="227"/>
      <c r="M52" s="227"/>
      <c r="N52" s="210">
        <f>SUMIF('Nhập liệu'!$C53:$C2043,'Hợp đồng'!$B52,'Nhập liệu'!K$10:K$2000)</f>
        <v>0</v>
      </c>
      <c r="O52" s="210">
        <f>SUMIF('Nhập liệu'!$C53:$C2043,'Hợp đồng'!$B52,'Nhập liệu'!L$10:L$2000)</f>
        <v>0</v>
      </c>
      <c r="P52" s="210">
        <f>SUMIF('Nhập liệu'!$C53:$C2043,'Hợp đồng'!$B52,'Nhập liệu'!M$10:M$2000)</f>
        <v>0</v>
      </c>
      <c r="Q52" s="210">
        <f>SUMIF('Nhập liệu'!$C53:$C2043,'Hợp đồng'!$B52,'Nhập liệu'!N$10:N$2000)</f>
        <v>0</v>
      </c>
      <c r="R52" s="229">
        <f t="shared" si="1"/>
        <v>0</v>
      </c>
      <c r="S52" s="229">
        <f t="shared" si="2"/>
        <v>0</v>
      </c>
      <c r="T52" s="229"/>
      <c r="U52" s="210">
        <f t="shared" si="3"/>
        <v>0</v>
      </c>
      <c r="V52" s="223"/>
    </row>
    <row r="53" spans="2:22">
      <c r="B53" s="222"/>
      <c r="C53" s="211"/>
      <c r="D53" s="207"/>
      <c r="E53" s="207"/>
      <c r="F53" s="225" t="str">
        <f>IF(E53="","",VLOOKUP(E53,'Khách hàng'!$A$7:$E$172,2,0))</f>
        <v/>
      </c>
      <c r="G53" s="208"/>
      <c r="H53" s="209"/>
      <c r="I53" s="208"/>
      <c r="J53" s="208"/>
      <c r="K53" s="210">
        <f t="shared" si="0"/>
        <v>0</v>
      </c>
      <c r="L53" s="227"/>
      <c r="M53" s="227"/>
      <c r="N53" s="210">
        <f>SUMIF('Nhập liệu'!$C54:$C2044,'Hợp đồng'!$B53,'Nhập liệu'!K$10:K$2000)</f>
        <v>0</v>
      </c>
      <c r="O53" s="210">
        <f>SUMIF('Nhập liệu'!$C54:$C2044,'Hợp đồng'!$B53,'Nhập liệu'!L$10:L$2000)</f>
        <v>0</v>
      </c>
      <c r="P53" s="210">
        <f>SUMIF('Nhập liệu'!$C54:$C2044,'Hợp đồng'!$B53,'Nhập liệu'!M$10:M$2000)</f>
        <v>0</v>
      </c>
      <c r="Q53" s="210">
        <f>SUMIF('Nhập liệu'!$C54:$C2044,'Hợp đồng'!$B53,'Nhập liệu'!N$10:N$2000)</f>
        <v>0</v>
      </c>
      <c r="R53" s="229">
        <f t="shared" si="1"/>
        <v>0</v>
      </c>
      <c r="S53" s="229">
        <f t="shared" si="2"/>
        <v>0</v>
      </c>
      <c r="T53" s="229"/>
      <c r="U53" s="210">
        <f t="shared" si="3"/>
        <v>0</v>
      </c>
      <c r="V53" s="223"/>
    </row>
    <row r="54" spans="2:22">
      <c r="B54" s="222"/>
      <c r="C54" s="211"/>
      <c r="D54" s="207"/>
      <c r="E54" s="207"/>
      <c r="F54" s="225" t="str">
        <f>IF(E54="","",VLOOKUP(E54,'Khách hàng'!$A$7:$E$172,2,0))</f>
        <v/>
      </c>
      <c r="G54" s="208"/>
      <c r="H54" s="209"/>
      <c r="I54" s="208"/>
      <c r="J54" s="208"/>
      <c r="K54" s="210">
        <f t="shared" si="0"/>
        <v>0</v>
      </c>
      <c r="L54" s="227"/>
      <c r="M54" s="227"/>
      <c r="N54" s="210">
        <f>SUMIF('Nhập liệu'!$C55:$C2045,'Hợp đồng'!$B54,'Nhập liệu'!K$10:K$2000)</f>
        <v>0</v>
      </c>
      <c r="O54" s="210">
        <f>SUMIF('Nhập liệu'!$C55:$C2045,'Hợp đồng'!$B54,'Nhập liệu'!L$10:L$2000)</f>
        <v>0</v>
      </c>
      <c r="P54" s="210">
        <f>SUMIF('Nhập liệu'!$C55:$C2045,'Hợp đồng'!$B54,'Nhập liệu'!M$10:M$2000)</f>
        <v>0</v>
      </c>
      <c r="Q54" s="210">
        <f>SUMIF('Nhập liệu'!$C55:$C2045,'Hợp đồng'!$B54,'Nhập liệu'!N$10:N$2000)</f>
        <v>0</v>
      </c>
      <c r="R54" s="229">
        <f t="shared" si="1"/>
        <v>0</v>
      </c>
      <c r="S54" s="229">
        <f t="shared" si="2"/>
        <v>0</v>
      </c>
      <c r="T54" s="229"/>
      <c r="U54" s="210">
        <f t="shared" si="3"/>
        <v>0</v>
      </c>
      <c r="V54" s="223"/>
    </row>
    <row r="55" spans="2:22">
      <c r="B55" s="222"/>
      <c r="C55" s="211"/>
      <c r="D55" s="207"/>
      <c r="E55" s="207"/>
      <c r="F55" s="225" t="str">
        <f>IF(E55="","",VLOOKUP(E55,'Khách hàng'!$A$7:$E$172,2,0))</f>
        <v/>
      </c>
      <c r="G55" s="208"/>
      <c r="H55" s="209"/>
      <c r="I55" s="208"/>
      <c r="J55" s="208"/>
      <c r="K55" s="210">
        <f t="shared" si="0"/>
        <v>0</v>
      </c>
      <c r="L55" s="227"/>
      <c r="M55" s="227"/>
      <c r="N55" s="210">
        <f>SUMIF('Nhập liệu'!$C56:$C2046,'Hợp đồng'!$B55,'Nhập liệu'!K$10:K$2000)</f>
        <v>0</v>
      </c>
      <c r="O55" s="210">
        <f>SUMIF('Nhập liệu'!$C56:$C2046,'Hợp đồng'!$B55,'Nhập liệu'!L$10:L$2000)</f>
        <v>0</v>
      </c>
      <c r="P55" s="210">
        <f>SUMIF('Nhập liệu'!$C56:$C2046,'Hợp đồng'!$B55,'Nhập liệu'!M$10:M$2000)</f>
        <v>0</v>
      </c>
      <c r="Q55" s="210">
        <f>SUMIF('Nhập liệu'!$C56:$C2046,'Hợp đồng'!$B55,'Nhập liệu'!N$10:N$2000)</f>
        <v>0</v>
      </c>
      <c r="R55" s="229">
        <f t="shared" si="1"/>
        <v>0</v>
      </c>
      <c r="S55" s="229">
        <f t="shared" si="2"/>
        <v>0</v>
      </c>
      <c r="T55" s="229"/>
      <c r="U55" s="210">
        <f t="shared" si="3"/>
        <v>0</v>
      </c>
      <c r="V55" s="223"/>
    </row>
    <row r="56" spans="2:22">
      <c r="B56" s="222"/>
      <c r="C56" s="211"/>
      <c r="D56" s="207"/>
      <c r="E56" s="207"/>
      <c r="F56" s="225" t="str">
        <f>IF(E56="","",VLOOKUP(E56,'Khách hàng'!$A$7:$E$172,2,0))</f>
        <v/>
      </c>
      <c r="G56" s="208"/>
      <c r="H56" s="209"/>
      <c r="I56" s="208"/>
      <c r="J56" s="208"/>
      <c r="K56" s="210">
        <f t="shared" si="0"/>
        <v>0</v>
      </c>
      <c r="L56" s="227"/>
      <c r="M56" s="227"/>
      <c r="N56" s="210">
        <f>SUMIF('Nhập liệu'!$C57:$C2047,'Hợp đồng'!$B56,'Nhập liệu'!K$10:K$2000)</f>
        <v>0</v>
      </c>
      <c r="O56" s="210">
        <f>SUMIF('Nhập liệu'!$C57:$C2047,'Hợp đồng'!$B56,'Nhập liệu'!L$10:L$2000)</f>
        <v>0</v>
      </c>
      <c r="P56" s="210">
        <f>SUMIF('Nhập liệu'!$C57:$C2047,'Hợp đồng'!$B56,'Nhập liệu'!M$10:M$2000)</f>
        <v>0</v>
      </c>
      <c r="Q56" s="210">
        <f>SUMIF('Nhập liệu'!$C57:$C2047,'Hợp đồng'!$B56,'Nhập liệu'!N$10:N$2000)</f>
        <v>0</v>
      </c>
      <c r="R56" s="229">
        <f t="shared" si="1"/>
        <v>0</v>
      </c>
      <c r="S56" s="229">
        <f t="shared" si="2"/>
        <v>0</v>
      </c>
      <c r="T56" s="229"/>
      <c r="U56" s="210">
        <f t="shared" si="3"/>
        <v>0</v>
      </c>
      <c r="V56" s="223"/>
    </row>
    <row r="57" spans="2:22">
      <c r="B57" s="222"/>
      <c r="C57" s="211"/>
      <c r="D57" s="207"/>
      <c r="E57" s="207"/>
      <c r="F57" s="225" t="str">
        <f>IF(E57="","",VLOOKUP(E57,'Khách hàng'!$A$7:$E$172,2,0))</f>
        <v/>
      </c>
      <c r="G57" s="208"/>
      <c r="H57" s="209"/>
      <c r="I57" s="208"/>
      <c r="J57" s="208"/>
      <c r="K57" s="210">
        <f t="shared" si="0"/>
        <v>0</v>
      </c>
      <c r="L57" s="227"/>
      <c r="M57" s="227"/>
      <c r="N57" s="210">
        <f>SUMIF('Nhập liệu'!$C58:$C2048,'Hợp đồng'!$B57,'Nhập liệu'!K$10:K$2000)</f>
        <v>0</v>
      </c>
      <c r="O57" s="210">
        <f>SUMIF('Nhập liệu'!$C58:$C2048,'Hợp đồng'!$B57,'Nhập liệu'!L$10:L$2000)</f>
        <v>0</v>
      </c>
      <c r="P57" s="210">
        <f>SUMIF('Nhập liệu'!$C58:$C2048,'Hợp đồng'!$B57,'Nhập liệu'!M$10:M$2000)</f>
        <v>0</v>
      </c>
      <c r="Q57" s="210">
        <f>SUMIF('Nhập liệu'!$C58:$C2048,'Hợp đồng'!$B57,'Nhập liệu'!N$10:N$2000)</f>
        <v>0</v>
      </c>
      <c r="R57" s="229">
        <f t="shared" si="1"/>
        <v>0</v>
      </c>
      <c r="S57" s="229">
        <f t="shared" si="2"/>
        <v>0</v>
      </c>
      <c r="T57" s="229"/>
      <c r="U57" s="210">
        <f t="shared" si="3"/>
        <v>0</v>
      </c>
      <c r="V57" s="223"/>
    </row>
    <row r="58" spans="2:22">
      <c r="B58" s="222"/>
      <c r="C58" s="211"/>
      <c r="D58" s="207"/>
      <c r="E58" s="207"/>
      <c r="F58" s="225" t="str">
        <f>IF(E58="","",VLOOKUP(E58,'Khách hàng'!$A$7:$E$172,2,0))</f>
        <v/>
      </c>
      <c r="G58" s="208"/>
      <c r="H58" s="209"/>
      <c r="I58" s="208"/>
      <c r="J58" s="208"/>
      <c r="K58" s="210">
        <f t="shared" si="0"/>
        <v>0</v>
      </c>
      <c r="L58" s="227"/>
      <c r="M58" s="227"/>
      <c r="N58" s="210">
        <f>SUMIF('Nhập liệu'!$C59:$C2049,'Hợp đồng'!$B58,'Nhập liệu'!K$10:K$2000)</f>
        <v>0</v>
      </c>
      <c r="O58" s="210">
        <f>SUMIF('Nhập liệu'!$C59:$C2049,'Hợp đồng'!$B58,'Nhập liệu'!L$10:L$2000)</f>
        <v>0</v>
      </c>
      <c r="P58" s="210">
        <f>SUMIF('Nhập liệu'!$C59:$C2049,'Hợp đồng'!$B58,'Nhập liệu'!M$10:M$2000)</f>
        <v>0</v>
      </c>
      <c r="Q58" s="210">
        <f>SUMIF('Nhập liệu'!$C59:$C2049,'Hợp đồng'!$B58,'Nhập liệu'!N$10:N$2000)</f>
        <v>0</v>
      </c>
      <c r="R58" s="229">
        <f t="shared" si="1"/>
        <v>0</v>
      </c>
      <c r="S58" s="229">
        <f t="shared" si="2"/>
        <v>0</v>
      </c>
      <c r="T58" s="229"/>
      <c r="U58" s="210">
        <f t="shared" si="3"/>
        <v>0</v>
      </c>
      <c r="V58" s="223"/>
    </row>
    <row r="59" spans="2:22">
      <c r="B59" s="222"/>
      <c r="C59" s="211"/>
      <c r="D59" s="207"/>
      <c r="E59" s="207"/>
      <c r="F59" s="225" t="str">
        <f>IF(E59="","",VLOOKUP(E59,'Khách hàng'!$A$7:$E$172,2,0))</f>
        <v/>
      </c>
      <c r="G59" s="208"/>
      <c r="H59" s="209"/>
      <c r="I59" s="208"/>
      <c r="J59" s="208"/>
      <c r="K59" s="210">
        <f t="shared" si="0"/>
        <v>0</v>
      </c>
      <c r="L59" s="227"/>
      <c r="M59" s="227"/>
      <c r="N59" s="210">
        <f>SUMIF('Nhập liệu'!$C60:$C2050,'Hợp đồng'!$B59,'Nhập liệu'!K$10:K$2000)</f>
        <v>0</v>
      </c>
      <c r="O59" s="210">
        <f>SUMIF('Nhập liệu'!$C60:$C2050,'Hợp đồng'!$B59,'Nhập liệu'!L$10:L$2000)</f>
        <v>0</v>
      </c>
      <c r="P59" s="210">
        <f>SUMIF('Nhập liệu'!$C60:$C2050,'Hợp đồng'!$B59,'Nhập liệu'!M$10:M$2000)</f>
        <v>0</v>
      </c>
      <c r="Q59" s="210">
        <f>SUMIF('Nhập liệu'!$C60:$C2050,'Hợp đồng'!$B59,'Nhập liệu'!N$10:N$2000)</f>
        <v>0</v>
      </c>
      <c r="R59" s="229">
        <f t="shared" si="1"/>
        <v>0</v>
      </c>
      <c r="S59" s="229">
        <f t="shared" si="2"/>
        <v>0</v>
      </c>
      <c r="T59" s="229"/>
      <c r="U59" s="210">
        <f t="shared" si="3"/>
        <v>0</v>
      </c>
      <c r="V59" s="223"/>
    </row>
    <row r="60" spans="2:22">
      <c r="B60" s="222"/>
      <c r="C60" s="211"/>
      <c r="D60" s="207"/>
      <c r="E60" s="207"/>
      <c r="F60" s="225" t="str">
        <f>IF(E60="","",VLOOKUP(E60,'Khách hàng'!$A$7:$E$172,2,0))</f>
        <v/>
      </c>
      <c r="G60" s="208"/>
      <c r="H60" s="209"/>
      <c r="I60" s="208"/>
      <c r="J60" s="208"/>
      <c r="K60" s="210">
        <f t="shared" si="0"/>
        <v>0</v>
      </c>
      <c r="L60" s="227"/>
      <c r="M60" s="227"/>
      <c r="N60" s="210">
        <f>SUMIF('Nhập liệu'!$C61:$C2051,'Hợp đồng'!$B60,'Nhập liệu'!K$10:K$2000)</f>
        <v>0</v>
      </c>
      <c r="O60" s="210">
        <f>SUMIF('Nhập liệu'!$C61:$C2051,'Hợp đồng'!$B60,'Nhập liệu'!L$10:L$2000)</f>
        <v>0</v>
      </c>
      <c r="P60" s="210">
        <f>SUMIF('Nhập liệu'!$C61:$C2051,'Hợp đồng'!$B60,'Nhập liệu'!M$10:M$2000)</f>
        <v>0</v>
      </c>
      <c r="Q60" s="210">
        <f>SUMIF('Nhập liệu'!$C61:$C2051,'Hợp đồng'!$B60,'Nhập liệu'!N$10:N$2000)</f>
        <v>0</v>
      </c>
      <c r="R60" s="229">
        <f t="shared" si="1"/>
        <v>0</v>
      </c>
      <c r="S60" s="229">
        <f t="shared" si="2"/>
        <v>0</v>
      </c>
      <c r="T60" s="229"/>
      <c r="U60" s="210">
        <f t="shared" si="3"/>
        <v>0</v>
      </c>
      <c r="V60" s="223"/>
    </row>
    <row r="61" spans="2:22">
      <c r="B61" s="222"/>
      <c r="C61" s="211"/>
      <c r="D61" s="207"/>
      <c r="E61" s="207"/>
      <c r="F61" s="225" t="str">
        <f>IF(E61="","",VLOOKUP(E61,'Khách hàng'!$A$7:$E$172,2,0))</f>
        <v/>
      </c>
      <c r="G61" s="208"/>
      <c r="H61" s="209"/>
      <c r="I61" s="208"/>
      <c r="J61" s="208"/>
      <c r="K61" s="210">
        <f t="shared" si="0"/>
        <v>0</v>
      </c>
      <c r="L61" s="227"/>
      <c r="M61" s="227"/>
      <c r="N61" s="210">
        <f>SUMIF('Nhập liệu'!$C62:$C2052,'Hợp đồng'!$B61,'Nhập liệu'!K$10:K$2000)</f>
        <v>0</v>
      </c>
      <c r="O61" s="210">
        <f>SUMIF('Nhập liệu'!$C62:$C2052,'Hợp đồng'!$B61,'Nhập liệu'!L$10:L$2000)</f>
        <v>0</v>
      </c>
      <c r="P61" s="210">
        <f>SUMIF('Nhập liệu'!$C62:$C2052,'Hợp đồng'!$B61,'Nhập liệu'!M$10:M$2000)</f>
        <v>0</v>
      </c>
      <c r="Q61" s="210">
        <f>SUMIF('Nhập liệu'!$C62:$C2052,'Hợp đồng'!$B61,'Nhập liệu'!N$10:N$2000)</f>
        <v>0</v>
      </c>
      <c r="R61" s="229">
        <f t="shared" si="1"/>
        <v>0</v>
      </c>
      <c r="S61" s="229">
        <f t="shared" si="2"/>
        <v>0</v>
      </c>
      <c r="T61" s="229"/>
      <c r="U61" s="210">
        <f t="shared" si="3"/>
        <v>0</v>
      </c>
      <c r="V61" s="223"/>
    </row>
    <row r="62" spans="2:22">
      <c r="B62" s="222"/>
      <c r="C62" s="211"/>
      <c r="D62" s="207"/>
      <c r="E62" s="207"/>
      <c r="F62" s="225" t="str">
        <f>IF(E62="","",VLOOKUP(E62,'Khách hàng'!$A$7:$E$172,2,0))</f>
        <v/>
      </c>
      <c r="G62" s="208"/>
      <c r="H62" s="209"/>
      <c r="I62" s="208"/>
      <c r="J62" s="208"/>
      <c r="K62" s="210">
        <f t="shared" si="0"/>
        <v>0</v>
      </c>
      <c r="L62" s="227"/>
      <c r="M62" s="227"/>
      <c r="N62" s="210">
        <f>SUMIF('Nhập liệu'!$C63:$C2053,'Hợp đồng'!$B62,'Nhập liệu'!K$10:K$2000)</f>
        <v>0</v>
      </c>
      <c r="O62" s="210">
        <f>SUMIF('Nhập liệu'!$C63:$C2053,'Hợp đồng'!$B62,'Nhập liệu'!L$10:L$2000)</f>
        <v>0</v>
      </c>
      <c r="P62" s="210">
        <f>SUMIF('Nhập liệu'!$C63:$C2053,'Hợp đồng'!$B62,'Nhập liệu'!M$10:M$2000)</f>
        <v>0</v>
      </c>
      <c r="Q62" s="210">
        <f>SUMIF('Nhập liệu'!$C63:$C2053,'Hợp đồng'!$B62,'Nhập liệu'!N$10:N$2000)</f>
        <v>0</v>
      </c>
      <c r="R62" s="229">
        <f t="shared" si="1"/>
        <v>0</v>
      </c>
      <c r="S62" s="229">
        <f t="shared" si="2"/>
        <v>0</v>
      </c>
      <c r="T62" s="229"/>
      <c r="U62" s="210">
        <f t="shared" si="3"/>
        <v>0</v>
      </c>
      <c r="V62" s="223"/>
    </row>
    <row r="63" spans="2:22">
      <c r="B63" s="222"/>
      <c r="C63" s="211"/>
      <c r="D63" s="207"/>
      <c r="E63" s="207"/>
      <c r="F63" s="225" t="str">
        <f>IF(E63="","",VLOOKUP(E63,'Khách hàng'!$A$7:$E$172,2,0))</f>
        <v/>
      </c>
      <c r="G63" s="208"/>
      <c r="H63" s="209"/>
      <c r="I63" s="208"/>
      <c r="J63" s="208"/>
      <c r="K63" s="210">
        <f t="shared" si="0"/>
        <v>0</v>
      </c>
      <c r="L63" s="227"/>
      <c r="M63" s="227"/>
      <c r="N63" s="210">
        <f>SUMIF('Nhập liệu'!$C64:$C2054,'Hợp đồng'!$B63,'Nhập liệu'!K$10:K$2000)</f>
        <v>0</v>
      </c>
      <c r="O63" s="210">
        <f>SUMIF('Nhập liệu'!$C64:$C2054,'Hợp đồng'!$B63,'Nhập liệu'!L$10:L$2000)</f>
        <v>0</v>
      </c>
      <c r="P63" s="210">
        <f>SUMIF('Nhập liệu'!$C64:$C2054,'Hợp đồng'!$B63,'Nhập liệu'!M$10:M$2000)</f>
        <v>0</v>
      </c>
      <c r="Q63" s="210">
        <f>SUMIF('Nhập liệu'!$C64:$C2054,'Hợp đồng'!$B63,'Nhập liệu'!N$10:N$2000)</f>
        <v>0</v>
      </c>
      <c r="R63" s="229">
        <f t="shared" si="1"/>
        <v>0</v>
      </c>
      <c r="S63" s="229">
        <f t="shared" si="2"/>
        <v>0</v>
      </c>
      <c r="T63" s="229"/>
      <c r="U63" s="210">
        <f t="shared" si="3"/>
        <v>0</v>
      </c>
      <c r="V63" s="223"/>
    </row>
    <row r="64" spans="2:22">
      <c r="B64" s="222"/>
      <c r="C64" s="211"/>
      <c r="D64" s="207"/>
      <c r="E64" s="207"/>
      <c r="F64" s="225" t="str">
        <f>IF(E64="","",VLOOKUP(E64,'Khách hàng'!$A$7:$E$172,2,0))</f>
        <v/>
      </c>
      <c r="G64" s="208"/>
      <c r="H64" s="209"/>
      <c r="I64" s="208"/>
      <c r="J64" s="208"/>
      <c r="K64" s="210">
        <f t="shared" si="0"/>
        <v>0</v>
      </c>
      <c r="L64" s="227"/>
      <c r="M64" s="227"/>
      <c r="N64" s="210">
        <f>SUMIF('Nhập liệu'!$C65:$C2055,'Hợp đồng'!$B64,'Nhập liệu'!K$10:K$2000)</f>
        <v>0</v>
      </c>
      <c r="O64" s="210">
        <f>SUMIF('Nhập liệu'!$C65:$C2055,'Hợp đồng'!$B64,'Nhập liệu'!L$10:L$2000)</f>
        <v>0</v>
      </c>
      <c r="P64" s="210">
        <f>SUMIF('Nhập liệu'!$C65:$C2055,'Hợp đồng'!$B64,'Nhập liệu'!M$10:M$2000)</f>
        <v>0</v>
      </c>
      <c r="Q64" s="210">
        <f>SUMIF('Nhập liệu'!$C65:$C2055,'Hợp đồng'!$B64,'Nhập liệu'!N$10:N$2000)</f>
        <v>0</v>
      </c>
      <c r="R64" s="229">
        <f t="shared" si="1"/>
        <v>0</v>
      </c>
      <c r="S64" s="229">
        <f t="shared" si="2"/>
        <v>0</v>
      </c>
      <c r="T64" s="229"/>
      <c r="U64" s="210">
        <f t="shared" si="3"/>
        <v>0</v>
      </c>
      <c r="V64" s="223"/>
    </row>
    <row r="65" spans="2:22">
      <c r="B65" s="222"/>
      <c r="C65" s="211"/>
      <c r="D65" s="207"/>
      <c r="E65" s="207"/>
      <c r="F65" s="225" t="str">
        <f>IF(E65="","",VLOOKUP(E65,'Khách hàng'!$A$7:$E$172,2,0))</f>
        <v/>
      </c>
      <c r="G65" s="208"/>
      <c r="H65" s="209"/>
      <c r="I65" s="208"/>
      <c r="J65" s="208"/>
      <c r="K65" s="210">
        <f t="shared" si="0"/>
        <v>0</v>
      </c>
      <c r="L65" s="227"/>
      <c r="M65" s="227"/>
      <c r="N65" s="210">
        <f>SUMIF('Nhập liệu'!$C66:$C2056,'Hợp đồng'!$B65,'Nhập liệu'!K$10:K$2000)</f>
        <v>0</v>
      </c>
      <c r="O65" s="210">
        <f>SUMIF('Nhập liệu'!$C66:$C2056,'Hợp đồng'!$B65,'Nhập liệu'!L$10:L$2000)</f>
        <v>0</v>
      </c>
      <c r="P65" s="210">
        <f>SUMIF('Nhập liệu'!$C66:$C2056,'Hợp đồng'!$B65,'Nhập liệu'!M$10:M$2000)</f>
        <v>0</v>
      </c>
      <c r="Q65" s="210">
        <f>SUMIF('Nhập liệu'!$C66:$C2056,'Hợp đồng'!$B65,'Nhập liệu'!N$10:N$2000)</f>
        <v>0</v>
      </c>
      <c r="R65" s="229">
        <f t="shared" si="1"/>
        <v>0</v>
      </c>
      <c r="S65" s="229">
        <f t="shared" si="2"/>
        <v>0</v>
      </c>
      <c r="T65" s="229"/>
      <c r="U65" s="210">
        <f t="shared" si="3"/>
        <v>0</v>
      </c>
      <c r="V65" s="223"/>
    </row>
    <row r="66" spans="2:22">
      <c r="B66" s="222"/>
      <c r="C66" s="211"/>
      <c r="D66" s="207"/>
      <c r="E66" s="207"/>
      <c r="F66" s="225" t="str">
        <f>IF(E66="","",VLOOKUP(E66,'Khách hàng'!$A$7:$E$172,2,0))</f>
        <v/>
      </c>
      <c r="G66" s="208"/>
      <c r="H66" s="209"/>
      <c r="I66" s="208"/>
      <c r="J66" s="208"/>
      <c r="K66" s="210">
        <f t="shared" si="0"/>
        <v>0</v>
      </c>
      <c r="L66" s="227"/>
      <c r="M66" s="227"/>
      <c r="N66" s="210">
        <f>SUMIF('Nhập liệu'!$C67:$C2057,'Hợp đồng'!$B66,'Nhập liệu'!K$10:K$2000)</f>
        <v>0</v>
      </c>
      <c r="O66" s="210">
        <f>SUMIF('Nhập liệu'!$C67:$C2057,'Hợp đồng'!$B66,'Nhập liệu'!L$10:L$2000)</f>
        <v>0</v>
      </c>
      <c r="P66" s="210">
        <f>SUMIF('Nhập liệu'!$C67:$C2057,'Hợp đồng'!$B66,'Nhập liệu'!M$10:M$2000)</f>
        <v>0</v>
      </c>
      <c r="Q66" s="210">
        <f>SUMIF('Nhập liệu'!$C67:$C2057,'Hợp đồng'!$B66,'Nhập liệu'!N$10:N$2000)</f>
        <v>0</v>
      </c>
      <c r="R66" s="229">
        <f t="shared" si="1"/>
        <v>0</v>
      </c>
      <c r="S66" s="229">
        <f t="shared" si="2"/>
        <v>0</v>
      </c>
      <c r="T66" s="229"/>
      <c r="U66" s="210">
        <f t="shared" si="3"/>
        <v>0</v>
      </c>
      <c r="V66" s="223"/>
    </row>
    <row r="67" spans="2:22">
      <c r="B67" s="222"/>
      <c r="C67" s="211"/>
      <c r="D67" s="207"/>
      <c r="E67" s="207"/>
      <c r="F67" s="225" t="str">
        <f>IF(E67="","",VLOOKUP(E67,'Khách hàng'!$A$7:$E$172,2,0))</f>
        <v/>
      </c>
      <c r="G67" s="208"/>
      <c r="H67" s="209"/>
      <c r="I67" s="208"/>
      <c r="J67" s="208"/>
      <c r="K67" s="210">
        <f t="shared" si="0"/>
        <v>0</v>
      </c>
      <c r="L67" s="227"/>
      <c r="M67" s="227"/>
      <c r="N67" s="210">
        <f>SUMIF('Nhập liệu'!$C68:$C2058,'Hợp đồng'!$B67,'Nhập liệu'!K$10:K$2000)</f>
        <v>0</v>
      </c>
      <c r="O67" s="210">
        <f>SUMIF('Nhập liệu'!$C68:$C2058,'Hợp đồng'!$B67,'Nhập liệu'!L$10:L$2000)</f>
        <v>0</v>
      </c>
      <c r="P67" s="210">
        <f>SUMIF('Nhập liệu'!$C68:$C2058,'Hợp đồng'!$B67,'Nhập liệu'!M$10:M$2000)</f>
        <v>0</v>
      </c>
      <c r="Q67" s="210">
        <f>SUMIF('Nhập liệu'!$C68:$C2058,'Hợp đồng'!$B67,'Nhập liệu'!N$10:N$2000)</f>
        <v>0</v>
      </c>
      <c r="R67" s="229">
        <f t="shared" si="1"/>
        <v>0</v>
      </c>
      <c r="S67" s="229">
        <f t="shared" si="2"/>
        <v>0</v>
      </c>
      <c r="T67" s="229"/>
      <c r="U67" s="210">
        <f t="shared" si="3"/>
        <v>0</v>
      </c>
      <c r="V67" s="223"/>
    </row>
    <row r="68" spans="2:22">
      <c r="B68" s="222"/>
      <c r="C68" s="211"/>
      <c r="D68" s="207"/>
      <c r="E68" s="207"/>
      <c r="F68" s="225" t="str">
        <f>IF(E68="","",VLOOKUP(E68,'Khách hàng'!$A$7:$E$172,2,0))</f>
        <v/>
      </c>
      <c r="G68" s="208"/>
      <c r="H68" s="209"/>
      <c r="I68" s="208"/>
      <c r="J68" s="208"/>
      <c r="K68" s="210">
        <f t="shared" si="0"/>
        <v>0</v>
      </c>
      <c r="L68" s="227"/>
      <c r="M68" s="227"/>
      <c r="N68" s="210">
        <f>SUMIF('Nhập liệu'!$C69:$C2059,'Hợp đồng'!$B68,'Nhập liệu'!K$10:K$2000)</f>
        <v>0</v>
      </c>
      <c r="O68" s="210">
        <f>SUMIF('Nhập liệu'!$C69:$C2059,'Hợp đồng'!$B68,'Nhập liệu'!L$10:L$2000)</f>
        <v>0</v>
      </c>
      <c r="P68" s="210">
        <f>SUMIF('Nhập liệu'!$C69:$C2059,'Hợp đồng'!$B68,'Nhập liệu'!M$10:M$2000)</f>
        <v>0</v>
      </c>
      <c r="Q68" s="210">
        <f>SUMIF('Nhập liệu'!$C69:$C2059,'Hợp đồng'!$B68,'Nhập liệu'!N$10:N$2000)</f>
        <v>0</v>
      </c>
      <c r="R68" s="229">
        <f t="shared" si="1"/>
        <v>0</v>
      </c>
      <c r="S68" s="229">
        <f t="shared" si="2"/>
        <v>0</v>
      </c>
      <c r="T68" s="229"/>
      <c r="U68" s="210">
        <f t="shared" si="3"/>
        <v>0</v>
      </c>
      <c r="V68" s="223"/>
    </row>
    <row r="69" spans="2:22">
      <c r="B69" s="222"/>
      <c r="C69" s="211"/>
      <c r="D69" s="207"/>
      <c r="E69" s="207"/>
      <c r="F69" s="225" t="str">
        <f>IF(E69="","",VLOOKUP(E69,'Khách hàng'!$A$7:$E$172,2,0))</f>
        <v/>
      </c>
      <c r="G69" s="208"/>
      <c r="H69" s="209"/>
      <c r="I69" s="208"/>
      <c r="J69" s="208"/>
      <c r="K69" s="210">
        <f t="shared" si="0"/>
        <v>0</v>
      </c>
      <c r="L69" s="227"/>
      <c r="M69" s="227"/>
      <c r="N69" s="210">
        <f>SUMIF('Nhập liệu'!$C70:$C2060,'Hợp đồng'!$B69,'Nhập liệu'!K$10:K$2000)</f>
        <v>0</v>
      </c>
      <c r="O69" s="210">
        <f>SUMIF('Nhập liệu'!$C70:$C2060,'Hợp đồng'!$B69,'Nhập liệu'!L$10:L$2000)</f>
        <v>0</v>
      </c>
      <c r="P69" s="210">
        <f>SUMIF('Nhập liệu'!$C70:$C2060,'Hợp đồng'!$B69,'Nhập liệu'!M$10:M$2000)</f>
        <v>0</v>
      </c>
      <c r="Q69" s="210">
        <f>SUMIF('Nhập liệu'!$C70:$C2060,'Hợp đồng'!$B69,'Nhập liệu'!N$10:N$2000)</f>
        <v>0</v>
      </c>
      <c r="R69" s="229">
        <f t="shared" si="1"/>
        <v>0</v>
      </c>
      <c r="S69" s="229">
        <f t="shared" si="2"/>
        <v>0</v>
      </c>
      <c r="T69" s="229"/>
      <c r="U69" s="210">
        <f t="shared" si="3"/>
        <v>0</v>
      </c>
      <c r="V69" s="223"/>
    </row>
    <row r="70" spans="2:22">
      <c r="B70" s="222"/>
      <c r="C70" s="211"/>
      <c r="D70" s="207"/>
      <c r="E70" s="207"/>
      <c r="F70" s="225" t="str">
        <f>IF(E70="","",VLOOKUP(E70,'Khách hàng'!$A$7:$E$172,2,0))</f>
        <v/>
      </c>
      <c r="G70" s="208"/>
      <c r="H70" s="209"/>
      <c r="I70" s="208"/>
      <c r="J70" s="208"/>
      <c r="K70" s="210">
        <f t="shared" si="0"/>
        <v>0</v>
      </c>
      <c r="L70" s="227"/>
      <c r="M70" s="227"/>
      <c r="N70" s="210">
        <f>SUMIF('Nhập liệu'!$C71:$C2061,'Hợp đồng'!$B70,'Nhập liệu'!K$10:K$2000)</f>
        <v>0</v>
      </c>
      <c r="O70" s="210">
        <f>SUMIF('Nhập liệu'!$C71:$C2061,'Hợp đồng'!$B70,'Nhập liệu'!L$10:L$2000)</f>
        <v>0</v>
      </c>
      <c r="P70" s="210">
        <f>SUMIF('Nhập liệu'!$C71:$C2061,'Hợp đồng'!$B70,'Nhập liệu'!M$10:M$2000)</f>
        <v>0</v>
      </c>
      <c r="Q70" s="210">
        <f>SUMIF('Nhập liệu'!$C71:$C2061,'Hợp đồng'!$B70,'Nhập liệu'!N$10:N$2000)</f>
        <v>0</v>
      </c>
      <c r="R70" s="229">
        <f t="shared" si="1"/>
        <v>0</v>
      </c>
      <c r="S70" s="229">
        <f t="shared" si="2"/>
        <v>0</v>
      </c>
      <c r="T70" s="229"/>
      <c r="U70" s="210">
        <f t="shared" si="3"/>
        <v>0</v>
      </c>
      <c r="V70" s="223"/>
    </row>
    <row r="71" spans="2:22">
      <c r="B71" s="222"/>
      <c r="C71" s="211"/>
      <c r="D71" s="207"/>
      <c r="E71" s="207"/>
      <c r="F71" s="225" t="str">
        <f>IF(E71="","",VLOOKUP(E71,'Khách hàng'!$A$7:$E$172,2,0))</f>
        <v/>
      </c>
      <c r="G71" s="208"/>
      <c r="H71" s="209"/>
      <c r="I71" s="208"/>
      <c r="J71" s="208"/>
      <c r="K71" s="210">
        <f t="shared" si="0"/>
        <v>0</v>
      </c>
      <c r="L71" s="227"/>
      <c r="M71" s="227"/>
      <c r="N71" s="210">
        <f>SUMIF('Nhập liệu'!$C72:$C2062,'Hợp đồng'!$B71,'Nhập liệu'!K$10:K$2000)</f>
        <v>0</v>
      </c>
      <c r="O71" s="210">
        <f>SUMIF('Nhập liệu'!$C72:$C2062,'Hợp đồng'!$B71,'Nhập liệu'!L$10:L$2000)</f>
        <v>0</v>
      </c>
      <c r="P71" s="210">
        <f>SUMIF('Nhập liệu'!$C72:$C2062,'Hợp đồng'!$B71,'Nhập liệu'!M$10:M$2000)</f>
        <v>0</v>
      </c>
      <c r="Q71" s="210">
        <f>SUMIF('Nhập liệu'!$C72:$C2062,'Hợp đồng'!$B71,'Nhập liệu'!N$10:N$2000)</f>
        <v>0</v>
      </c>
      <c r="R71" s="229">
        <f t="shared" si="1"/>
        <v>0</v>
      </c>
      <c r="S71" s="229">
        <f t="shared" si="2"/>
        <v>0</v>
      </c>
      <c r="T71" s="229"/>
      <c r="U71" s="210">
        <f t="shared" si="3"/>
        <v>0</v>
      </c>
      <c r="V71" s="223"/>
    </row>
    <row r="72" spans="2:22">
      <c r="B72" s="222"/>
      <c r="C72" s="211"/>
      <c r="D72" s="207"/>
      <c r="E72" s="207"/>
      <c r="F72" s="225" t="str">
        <f>IF(E72="","",VLOOKUP(E72,'Khách hàng'!$A$7:$E$172,2,0))</f>
        <v/>
      </c>
      <c r="G72" s="208"/>
      <c r="H72" s="209"/>
      <c r="I72" s="208"/>
      <c r="J72" s="208"/>
      <c r="K72" s="210">
        <f t="shared" si="0"/>
        <v>0</v>
      </c>
      <c r="L72" s="227"/>
      <c r="M72" s="227"/>
      <c r="N72" s="210">
        <f>SUMIF('Nhập liệu'!$C73:$C2063,'Hợp đồng'!$B72,'Nhập liệu'!K$10:K$2000)</f>
        <v>0</v>
      </c>
      <c r="O72" s="210">
        <f>SUMIF('Nhập liệu'!$C73:$C2063,'Hợp đồng'!$B72,'Nhập liệu'!L$10:L$2000)</f>
        <v>0</v>
      </c>
      <c r="P72" s="210">
        <f>SUMIF('Nhập liệu'!$C73:$C2063,'Hợp đồng'!$B72,'Nhập liệu'!M$10:M$2000)</f>
        <v>0</v>
      </c>
      <c r="Q72" s="210">
        <f>SUMIF('Nhập liệu'!$C73:$C2063,'Hợp đồng'!$B72,'Nhập liệu'!N$10:N$2000)</f>
        <v>0</v>
      </c>
      <c r="R72" s="229">
        <f t="shared" si="1"/>
        <v>0</v>
      </c>
      <c r="S72" s="229">
        <f t="shared" si="2"/>
        <v>0</v>
      </c>
      <c r="T72" s="229"/>
      <c r="U72" s="210">
        <f t="shared" si="3"/>
        <v>0</v>
      </c>
      <c r="V72" s="223"/>
    </row>
    <row r="73" spans="2:22">
      <c r="B73" s="222"/>
      <c r="C73" s="211"/>
      <c r="D73" s="207"/>
      <c r="E73" s="207"/>
      <c r="F73" s="225" t="str">
        <f>IF(E73="","",VLOOKUP(E73,'Khách hàng'!$A$7:$E$172,2,0))</f>
        <v/>
      </c>
      <c r="G73" s="208"/>
      <c r="H73" s="209"/>
      <c r="I73" s="208"/>
      <c r="J73" s="208"/>
      <c r="K73" s="210">
        <f t="shared" si="0"/>
        <v>0</v>
      </c>
      <c r="L73" s="227"/>
      <c r="M73" s="227"/>
      <c r="N73" s="210">
        <f>SUMIF('Nhập liệu'!$C74:$C2064,'Hợp đồng'!$B73,'Nhập liệu'!K$10:K$2000)</f>
        <v>0</v>
      </c>
      <c r="O73" s="210">
        <f>SUMIF('Nhập liệu'!$C74:$C2064,'Hợp đồng'!$B73,'Nhập liệu'!L$10:L$2000)</f>
        <v>0</v>
      </c>
      <c r="P73" s="210">
        <f>SUMIF('Nhập liệu'!$C74:$C2064,'Hợp đồng'!$B73,'Nhập liệu'!M$10:M$2000)</f>
        <v>0</v>
      </c>
      <c r="Q73" s="210">
        <f>SUMIF('Nhập liệu'!$C74:$C2064,'Hợp đồng'!$B73,'Nhập liệu'!N$10:N$2000)</f>
        <v>0</v>
      </c>
      <c r="R73" s="229">
        <f t="shared" si="1"/>
        <v>0</v>
      </c>
      <c r="S73" s="229">
        <f t="shared" si="2"/>
        <v>0</v>
      </c>
      <c r="T73" s="229"/>
      <c r="U73" s="210">
        <f t="shared" si="3"/>
        <v>0</v>
      </c>
      <c r="V73" s="223"/>
    </row>
    <row r="74" spans="2:22">
      <c r="B74" s="222"/>
      <c r="C74" s="211"/>
      <c r="D74" s="207"/>
      <c r="E74" s="207"/>
      <c r="F74" s="225" t="str">
        <f>IF(E74="","",VLOOKUP(E74,'Khách hàng'!$A$7:$E$172,2,0))</f>
        <v/>
      </c>
      <c r="G74" s="208"/>
      <c r="H74" s="209"/>
      <c r="I74" s="208"/>
      <c r="J74" s="208"/>
      <c r="K74" s="210">
        <f t="shared" ref="K74:K100" si="4">I74+J74</f>
        <v>0</v>
      </c>
      <c r="L74" s="227"/>
      <c r="M74" s="227"/>
      <c r="N74" s="210">
        <f>SUMIF('Nhập liệu'!$C75:$C2065,'Hợp đồng'!$B74,'Nhập liệu'!K$10:K$2000)</f>
        <v>0</v>
      </c>
      <c r="O74" s="210">
        <f>SUMIF('Nhập liệu'!$C75:$C2065,'Hợp đồng'!$B74,'Nhập liệu'!L$10:L$2000)</f>
        <v>0</v>
      </c>
      <c r="P74" s="210">
        <f>SUMIF('Nhập liệu'!$C75:$C2065,'Hợp đồng'!$B74,'Nhập liệu'!M$10:M$2000)</f>
        <v>0</v>
      </c>
      <c r="Q74" s="210">
        <f>SUMIF('Nhập liệu'!$C75:$C2065,'Hợp đồng'!$B74,'Nhập liệu'!N$10:N$2000)</f>
        <v>0</v>
      </c>
      <c r="R74" s="229">
        <f t="shared" ref="R74:R100" si="5">SUM(N74:Q74)</f>
        <v>0</v>
      </c>
      <c r="S74" s="229">
        <f t="shared" ref="S74:S100" si="6">K74-R74</f>
        <v>0</v>
      </c>
      <c r="T74" s="229"/>
      <c r="U74" s="210">
        <f t="shared" ref="U74:U100" si="7">K74-T74</f>
        <v>0</v>
      </c>
      <c r="V74" s="223"/>
    </row>
    <row r="75" spans="2:22">
      <c r="B75" s="222"/>
      <c r="C75" s="211"/>
      <c r="D75" s="207"/>
      <c r="E75" s="207"/>
      <c r="F75" s="225" t="str">
        <f>IF(E75="","",VLOOKUP(E75,'Khách hàng'!$A$7:$E$172,2,0))</f>
        <v/>
      </c>
      <c r="G75" s="208"/>
      <c r="H75" s="209"/>
      <c r="I75" s="208"/>
      <c r="J75" s="208"/>
      <c r="K75" s="210">
        <f t="shared" si="4"/>
        <v>0</v>
      </c>
      <c r="L75" s="227"/>
      <c r="M75" s="227"/>
      <c r="N75" s="210">
        <f>SUMIF('Nhập liệu'!$C76:$C2066,'Hợp đồng'!$B75,'Nhập liệu'!K$10:K$2000)</f>
        <v>0</v>
      </c>
      <c r="O75" s="210">
        <f>SUMIF('Nhập liệu'!$C76:$C2066,'Hợp đồng'!$B75,'Nhập liệu'!L$10:L$2000)</f>
        <v>0</v>
      </c>
      <c r="P75" s="210">
        <f>SUMIF('Nhập liệu'!$C76:$C2066,'Hợp đồng'!$B75,'Nhập liệu'!M$10:M$2000)</f>
        <v>0</v>
      </c>
      <c r="Q75" s="210">
        <f>SUMIF('Nhập liệu'!$C76:$C2066,'Hợp đồng'!$B75,'Nhập liệu'!N$10:N$2000)</f>
        <v>0</v>
      </c>
      <c r="R75" s="229">
        <f t="shared" si="5"/>
        <v>0</v>
      </c>
      <c r="S75" s="229">
        <f t="shared" si="6"/>
        <v>0</v>
      </c>
      <c r="T75" s="229"/>
      <c r="U75" s="210">
        <f t="shared" si="7"/>
        <v>0</v>
      </c>
      <c r="V75" s="223"/>
    </row>
    <row r="76" spans="2:22">
      <c r="B76" s="222"/>
      <c r="C76" s="211"/>
      <c r="D76" s="207"/>
      <c r="E76" s="207"/>
      <c r="F76" s="225" t="str">
        <f>IF(E76="","",VLOOKUP(E76,'Khách hàng'!$A$7:$E$172,2,0))</f>
        <v/>
      </c>
      <c r="G76" s="208"/>
      <c r="H76" s="209"/>
      <c r="I76" s="208"/>
      <c r="J76" s="208"/>
      <c r="K76" s="210">
        <f t="shared" si="4"/>
        <v>0</v>
      </c>
      <c r="L76" s="227"/>
      <c r="M76" s="227"/>
      <c r="N76" s="210">
        <f>SUMIF('Nhập liệu'!$C77:$C2067,'Hợp đồng'!$B76,'Nhập liệu'!K$10:K$2000)</f>
        <v>0</v>
      </c>
      <c r="O76" s="210">
        <f>SUMIF('Nhập liệu'!$C77:$C2067,'Hợp đồng'!$B76,'Nhập liệu'!L$10:L$2000)</f>
        <v>0</v>
      </c>
      <c r="P76" s="210">
        <f>SUMIF('Nhập liệu'!$C77:$C2067,'Hợp đồng'!$B76,'Nhập liệu'!M$10:M$2000)</f>
        <v>0</v>
      </c>
      <c r="Q76" s="210">
        <f>SUMIF('Nhập liệu'!$C77:$C2067,'Hợp đồng'!$B76,'Nhập liệu'!N$10:N$2000)</f>
        <v>0</v>
      </c>
      <c r="R76" s="229">
        <f t="shared" si="5"/>
        <v>0</v>
      </c>
      <c r="S76" s="229">
        <f t="shared" si="6"/>
        <v>0</v>
      </c>
      <c r="T76" s="229"/>
      <c r="U76" s="210">
        <f t="shared" si="7"/>
        <v>0</v>
      </c>
      <c r="V76" s="223"/>
    </row>
    <row r="77" spans="2:22">
      <c r="B77" s="222"/>
      <c r="C77" s="211"/>
      <c r="D77" s="207"/>
      <c r="E77" s="207"/>
      <c r="F77" s="225" t="str">
        <f>IF(E77="","",VLOOKUP(E77,'Khách hàng'!$A$7:$E$172,2,0))</f>
        <v/>
      </c>
      <c r="G77" s="208"/>
      <c r="H77" s="209"/>
      <c r="I77" s="208"/>
      <c r="J77" s="208"/>
      <c r="K77" s="210">
        <f t="shared" si="4"/>
        <v>0</v>
      </c>
      <c r="L77" s="227"/>
      <c r="M77" s="227"/>
      <c r="N77" s="210">
        <f>SUMIF('Nhập liệu'!$C78:$C2068,'Hợp đồng'!$B77,'Nhập liệu'!K$10:K$2000)</f>
        <v>0</v>
      </c>
      <c r="O77" s="210">
        <f>SUMIF('Nhập liệu'!$C78:$C2068,'Hợp đồng'!$B77,'Nhập liệu'!L$10:L$2000)</f>
        <v>0</v>
      </c>
      <c r="P77" s="210">
        <f>SUMIF('Nhập liệu'!$C78:$C2068,'Hợp đồng'!$B77,'Nhập liệu'!M$10:M$2000)</f>
        <v>0</v>
      </c>
      <c r="Q77" s="210">
        <f>SUMIF('Nhập liệu'!$C78:$C2068,'Hợp đồng'!$B77,'Nhập liệu'!N$10:N$2000)</f>
        <v>0</v>
      </c>
      <c r="R77" s="229">
        <f t="shared" si="5"/>
        <v>0</v>
      </c>
      <c r="S77" s="229">
        <f t="shared" si="6"/>
        <v>0</v>
      </c>
      <c r="T77" s="229"/>
      <c r="U77" s="210">
        <f t="shared" si="7"/>
        <v>0</v>
      </c>
      <c r="V77" s="223"/>
    </row>
    <row r="78" spans="2:22">
      <c r="B78" s="222"/>
      <c r="C78" s="211"/>
      <c r="D78" s="207"/>
      <c r="E78" s="207"/>
      <c r="F78" s="225" t="str">
        <f>IF(E78="","",VLOOKUP(E78,'Khách hàng'!$A$7:$E$172,2,0))</f>
        <v/>
      </c>
      <c r="G78" s="208"/>
      <c r="H78" s="209"/>
      <c r="I78" s="208"/>
      <c r="J78" s="208"/>
      <c r="K78" s="210">
        <f t="shared" si="4"/>
        <v>0</v>
      </c>
      <c r="L78" s="227"/>
      <c r="M78" s="227"/>
      <c r="N78" s="210">
        <f>SUMIF('Nhập liệu'!$C79:$C2069,'Hợp đồng'!$B78,'Nhập liệu'!K$10:K$2000)</f>
        <v>0</v>
      </c>
      <c r="O78" s="210">
        <f>SUMIF('Nhập liệu'!$C79:$C2069,'Hợp đồng'!$B78,'Nhập liệu'!L$10:L$2000)</f>
        <v>0</v>
      </c>
      <c r="P78" s="210">
        <f>SUMIF('Nhập liệu'!$C79:$C2069,'Hợp đồng'!$B78,'Nhập liệu'!M$10:M$2000)</f>
        <v>0</v>
      </c>
      <c r="Q78" s="210">
        <f>SUMIF('Nhập liệu'!$C79:$C2069,'Hợp đồng'!$B78,'Nhập liệu'!N$10:N$2000)</f>
        <v>0</v>
      </c>
      <c r="R78" s="229">
        <f t="shared" si="5"/>
        <v>0</v>
      </c>
      <c r="S78" s="229">
        <f t="shared" si="6"/>
        <v>0</v>
      </c>
      <c r="T78" s="229"/>
      <c r="U78" s="210">
        <f t="shared" si="7"/>
        <v>0</v>
      </c>
      <c r="V78" s="223"/>
    </row>
    <row r="79" spans="2:22">
      <c r="B79" s="222"/>
      <c r="C79" s="211"/>
      <c r="D79" s="207"/>
      <c r="E79" s="207"/>
      <c r="F79" s="225" t="str">
        <f>IF(E79="","",VLOOKUP(E79,'Khách hàng'!$A$7:$E$172,2,0))</f>
        <v/>
      </c>
      <c r="G79" s="208"/>
      <c r="H79" s="209"/>
      <c r="I79" s="208"/>
      <c r="J79" s="208"/>
      <c r="K79" s="210">
        <f t="shared" si="4"/>
        <v>0</v>
      </c>
      <c r="L79" s="227"/>
      <c r="M79" s="227"/>
      <c r="N79" s="210">
        <f>SUMIF('Nhập liệu'!$C80:$C2070,'Hợp đồng'!$B79,'Nhập liệu'!K$10:K$2000)</f>
        <v>0</v>
      </c>
      <c r="O79" s="210">
        <f>SUMIF('Nhập liệu'!$C80:$C2070,'Hợp đồng'!$B79,'Nhập liệu'!L$10:L$2000)</f>
        <v>0</v>
      </c>
      <c r="P79" s="210">
        <f>SUMIF('Nhập liệu'!$C80:$C2070,'Hợp đồng'!$B79,'Nhập liệu'!M$10:M$2000)</f>
        <v>0</v>
      </c>
      <c r="Q79" s="210">
        <f>SUMIF('Nhập liệu'!$C80:$C2070,'Hợp đồng'!$B79,'Nhập liệu'!N$10:N$2000)</f>
        <v>0</v>
      </c>
      <c r="R79" s="229">
        <f t="shared" si="5"/>
        <v>0</v>
      </c>
      <c r="S79" s="229">
        <f t="shared" si="6"/>
        <v>0</v>
      </c>
      <c r="T79" s="229"/>
      <c r="U79" s="210">
        <f t="shared" si="7"/>
        <v>0</v>
      </c>
      <c r="V79" s="223"/>
    </row>
    <row r="80" spans="2:22">
      <c r="B80" s="222"/>
      <c r="C80" s="211"/>
      <c r="D80" s="207"/>
      <c r="E80" s="207"/>
      <c r="F80" s="225" t="str">
        <f>IF(E80="","",VLOOKUP(E80,'Khách hàng'!$A$7:$E$172,2,0))</f>
        <v/>
      </c>
      <c r="G80" s="208"/>
      <c r="H80" s="209"/>
      <c r="I80" s="208"/>
      <c r="J80" s="208"/>
      <c r="K80" s="210">
        <f t="shared" si="4"/>
        <v>0</v>
      </c>
      <c r="L80" s="227"/>
      <c r="M80" s="227"/>
      <c r="N80" s="210">
        <f>SUMIF('Nhập liệu'!$C81:$C2071,'Hợp đồng'!$B80,'Nhập liệu'!K$10:K$2000)</f>
        <v>0</v>
      </c>
      <c r="O80" s="210">
        <f>SUMIF('Nhập liệu'!$C81:$C2071,'Hợp đồng'!$B80,'Nhập liệu'!L$10:L$2000)</f>
        <v>0</v>
      </c>
      <c r="P80" s="210">
        <f>SUMIF('Nhập liệu'!$C81:$C2071,'Hợp đồng'!$B80,'Nhập liệu'!M$10:M$2000)</f>
        <v>0</v>
      </c>
      <c r="Q80" s="210">
        <f>SUMIF('Nhập liệu'!$C81:$C2071,'Hợp đồng'!$B80,'Nhập liệu'!N$10:N$2000)</f>
        <v>0</v>
      </c>
      <c r="R80" s="229">
        <f t="shared" si="5"/>
        <v>0</v>
      </c>
      <c r="S80" s="229">
        <f t="shared" si="6"/>
        <v>0</v>
      </c>
      <c r="T80" s="229"/>
      <c r="U80" s="210">
        <f t="shared" si="7"/>
        <v>0</v>
      </c>
      <c r="V80" s="223"/>
    </row>
    <row r="81" spans="2:22">
      <c r="B81" s="222"/>
      <c r="C81" s="211"/>
      <c r="D81" s="207"/>
      <c r="E81" s="207"/>
      <c r="F81" s="225" t="str">
        <f>IF(E81="","",VLOOKUP(E81,'Khách hàng'!$A$7:$E$172,2,0))</f>
        <v/>
      </c>
      <c r="G81" s="208"/>
      <c r="H81" s="209"/>
      <c r="I81" s="208"/>
      <c r="J81" s="208"/>
      <c r="K81" s="210">
        <f t="shared" si="4"/>
        <v>0</v>
      </c>
      <c r="L81" s="227"/>
      <c r="M81" s="227"/>
      <c r="N81" s="210">
        <f>SUMIF('Nhập liệu'!$C82:$C2072,'Hợp đồng'!$B81,'Nhập liệu'!K$10:K$2000)</f>
        <v>0</v>
      </c>
      <c r="O81" s="210">
        <f>SUMIF('Nhập liệu'!$C82:$C2072,'Hợp đồng'!$B81,'Nhập liệu'!L$10:L$2000)</f>
        <v>0</v>
      </c>
      <c r="P81" s="210">
        <f>SUMIF('Nhập liệu'!$C82:$C2072,'Hợp đồng'!$B81,'Nhập liệu'!M$10:M$2000)</f>
        <v>0</v>
      </c>
      <c r="Q81" s="210">
        <f>SUMIF('Nhập liệu'!$C82:$C2072,'Hợp đồng'!$B81,'Nhập liệu'!N$10:N$2000)</f>
        <v>0</v>
      </c>
      <c r="R81" s="229">
        <f t="shared" si="5"/>
        <v>0</v>
      </c>
      <c r="S81" s="229">
        <f t="shared" si="6"/>
        <v>0</v>
      </c>
      <c r="T81" s="229"/>
      <c r="U81" s="210">
        <f t="shared" si="7"/>
        <v>0</v>
      </c>
      <c r="V81" s="223"/>
    </row>
    <row r="82" spans="2:22">
      <c r="B82" s="222"/>
      <c r="C82" s="211"/>
      <c r="D82" s="207"/>
      <c r="E82" s="207"/>
      <c r="F82" s="225" t="str">
        <f>IF(E82="","",VLOOKUP(E82,'Khách hàng'!$A$7:$E$172,2,0))</f>
        <v/>
      </c>
      <c r="G82" s="208"/>
      <c r="H82" s="209"/>
      <c r="I82" s="208"/>
      <c r="J82" s="208"/>
      <c r="K82" s="210">
        <f t="shared" si="4"/>
        <v>0</v>
      </c>
      <c r="L82" s="227"/>
      <c r="M82" s="227"/>
      <c r="N82" s="210">
        <f>SUMIF('Nhập liệu'!$C83:$C2073,'Hợp đồng'!$B82,'Nhập liệu'!K$10:K$2000)</f>
        <v>0</v>
      </c>
      <c r="O82" s="210">
        <f>SUMIF('Nhập liệu'!$C83:$C2073,'Hợp đồng'!$B82,'Nhập liệu'!L$10:L$2000)</f>
        <v>0</v>
      </c>
      <c r="P82" s="210">
        <f>SUMIF('Nhập liệu'!$C83:$C2073,'Hợp đồng'!$B82,'Nhập liệu'!M$10:M$2000)</f>
        <v>0</v>
      </c>
      <c r="Q82" s="210">
        <f>SUMIF('Nhập liệu'!$C83:$C2073,'Hợp đồng'!$B82,'Nhập liệu'!N$10:N$2000)</f>
        <v>0</v>
      </c>
      <c r="R82" s="229">
        <f t="shared" si="5"/>
        <v>0</v>
      </c>
      <c r="S82" s="229">
        <f t="shared" si="6"/>
        <v>0</v>
      </c>
      <c r="T82" s="229"/>
      <c r="U82" s="210">
        <f t="shared" si="7"/>
        <v>0</v>
      </c>
      <c r="V82" s="223"/>
    </row>
    <row r="83" spans="2:22">
      <c r="B83" s="222"/>
      <c r="C83" s="211"/>
      <c r="D83" s="207"/>
      <c r="E83" s="207"/>
      <c r="F83" s="225" t="str">
        <f>IF(E83="","",VLOOKUP(E83,'Khách hàng'!$A$7:$E$172,2,0))</f>
        <v/>
      </c>
      <c r="G83" s="208"/>
      <c r="H83" s="209"/>
      <c r="I83" s="208"/>
      <c r="J83" s="208"/>
      <c r="K83" s="210">
        <f t="shared" si="4"/>
        <v>0</v>
      </c>
      <c r="L83" s="227"/>
      <c r="M83" s="227"/>
      <c r="N83" s="210">
        <f>SUMIF('Nhập liệu'!$C84:$C2074,'Hợp đồng'!$B83,'Nhập liệu'!K$10:K$2000)</f>
        <v>0</v>
      </c>
      <c r="O83" s="210">
        <f>SUMIF('Nhập liệu'!$C84:$C2074,'Hợp đồng'!$B83,'Nhập liệu'!L$10:L$2000)</f>
        <v>0</v>
      </c>
      <c r="P83" s="210">
        <f>SUMIF('Nhập liệu'!$C84:$C2074,'Hợp đồng'!$B83,'Nhập liệu'!M$10:M$2000)</f>
        <v>0</v>
      </c>
      <c r="Q83" s="210">
        <f>SUMIF('Nhập liệu'!$C84:$C2074,'Hợp đồng'!$B83,'Nhập liệu'!N$10:N$2000)</f>
        <v>0</v>
      </c>
      <c r="R83" s="229">
        <f t="shared" si="5"/>
        <v>0</v>
      </c>
      <c r="S83" s="229">
        <f t="shared" si="6"/>
        <v>0</v>
      </c>
      <c r="T83" s="229"/>
      <c r="U83" s="210">
        <f t="shared" si="7"/>
        <v>0</v>
      </c>
      <c r="V83" s="223"/>
    </row>
    <row r="84" spans="2:22">
      <c r="B84" s="222"/>
      <c r="C84" s="211"/>
      <c r="D84" s="207"/>
      <c r="E84" s="207"/>
      <c r="F84" s="225" t="str">
        <f>IF(E84="","",VLOOKUP(E84,'Khách hàng'!$A$7:$E$172,2,0))</f>
        <v/>
      </c>
      <c r="G84" s="208"/>
      <c r="H84" s="209"/>
      <c r="I84" s="208"/>
      <c r="J84" s="208"/>
      <c r="K84" s="210">
        <f t="shared" si="4"/>
        <v>0</v>
      </c>
      <c r="L84" s="227"/>
      <c r="M84" s="227"/>
      <c r="N84" s="210">
        <f>SUMIF('Nhập liệu'!$C85:$C2075,'Hợp đồng'!$B84,'Nhập liệu'!K$10:K$2000)</f>
        <v>0</v>
      </c>
      <c r="O84" s="210">
        <f>SUMIF('Nhập liệu'!$C85:$C2075,'Hợp đồng'!$B84,'Nhập liệu'!L$10:L$2000)</f>
        <v>0</v>
      </c>
      <c r="P84" s="210">
        <f>SUMIF('Nhập liệu'!$C85:$C2075,'Hợp đồng'!$B84,'Nhập liệu'!M$10:M$2000)</f>
        <v>0</v>
      </c>
      <c r="Q84" s="210">
        <f>SUMIF('Nhập liệu'!$C85:$C2075,'Hợp đồng'!$B84,'Nhập liệu'!N$10:N$2000)</f>
        <v>0</v>
      </c>
      <c r="R84" s="229">
        <f t="shared" si="5"/>
        <v>0</v>
      </c>
      <c r="S84" s="229">
        <f t="shared" si="6"/>
        <v>0</v>
      </c>
      <c r="T84" s="229"/>
      <c r="U84" s="210">
        <f t="shared" si="7"/>
        <v>0</v>
      </c>
      <c r="V84" s="223"/>
    </row>
    <row r="85" spans="2:22">
      <c r="B85" s="222"/>
      <c r="C85" s="211"/>
      <c r="D85" s="207"/>
      <c r="E85" s="207"/>
      <c r="F85" s="225" t="str">
        <f>IF(E85="","",VLOOKUP(E85,'Khách hàng'!$A$7:$E$172,2,0))</f>
        <v/>
      </c>
      <c r="G85" s="208"/>
      <c r="H85" s="209"/>
      <c r="I85" s="208"/>
      <c r="J85" s="208"/>
      <c r="K85" s="210">
        <f t="shared" si="4"/>
        <v>0</v>
      </c>
      <c r="L85" s="227"/>
      <c r="M85" s="227"/>
      <c r="N85" s="210">
        <f>SUMIF('Nhập liệu'!$C86:$C2076,'Hợp đồng'!$B85,'Nhập liệu'!K$10:K$2000)</f>
        <v>0</v>
      </c>
      <c r="O85" s="210">
        <f>SUMIF('Nhập liệu'!$C86:$C2076,'Hợp đồng'!$B85,'Nhập liệu'!L$10:L$2000)</f>
        <v>0</v>
      </c>
      <c r="P85" s="210">
        <f>SUMIF('Nhập liệu'!$C86:$C2076,'Hợp đồng'!$B85,'Nhập liệu'!M$10:M$2000)</f>
        <v>0</v>
      </c>
      <c r="Q85" s="210">
        <f>SUMIF('Nhập liệu'!$C86:$C2076,'Hợp đồng'!$B85,'Nhập liệu'!N$10:N$2000)</f>
        <v>0</v>
      </c>
      <c r="R85" s="229">
        <f t="shared" si="5"/>
        <v>0</v>
      </c>
      <c r="S85" s="229">
        <f t="shared" si="6"/>
        <v>0</v>
      </c>
      <c r="T85" s="229"/>
      <c r="U85" s="210">
        <f t="shared" si="7"/>
        <v>0</v>
      </c>
      <c r="V85" s="223"/>
    </row>
    <row r="86" spans="2:22">
      <c r="B86" s="222"/>
      <c r="C86" s="211"/>
      <c r="D86" s="207"/>
      <c r="E86" s="207"/>
      <c r="F86" s="225" t="str">
        <f>IF(E86="","",VLOOKUP(E86,'Khách hàng'!$A$7:$E$172,2,0))</f>
        <v/>
      </c>
      <c r="G86" s="208"/>
      <c r="H86" s="209"/>
      <c r="I86" s="208"/>
      <c r="J86" s="208"/>
      <c r="K86" s="210">
        <f t="shared" si="4"/>
        <v>0</v>
      </c>
      <c r="L86" s="227"/>
      <c r="M86" s="227"/>
      <c r="N86" s="210">
        <f>SUMIF('Nhập liệu'!$C87:$C2077,'Hợp đồng'!$B86,'Nhập liệu'!K$10:K$2000)</f>
        <v>0</v>
      </c>
      <c r="O86" s="210">
        <f>SUMIF('Nhập liệu'!$C87:$C2077,'Hợp đồng'!$B86,'Nhập liệu'!L$10:L$2000)</f>
        <v>0</v>
      </c>
      <c r="P86" s="210">
        <f>SUMIF('Nhập liệu'!$C87:$C2077,'Hợp đồng'!$B86,'Nhập liệu'!M$10:M$2000)</f>
        <v>0</v>
      </c>
      <c r="Q86" s="210">
        <f>SUMIF('Nhập liệu'!$C87:$C2077,'Hợp đồng'!$B86,'Nhập liệu'!N$10:N$2000)</f>
        <v>0</v>
      </c>
      <c r="R86" s="229">
        <f t="shared" si="5"/>
        <v>0</v>
      </c>
      <c r="S86" s="229">
        <f t="shared" si="6"/>
        <v>0</v>
      </c>
      <c r="T86" s="229"/>
      <c r="U86" s="210">
        <f t="shared" si="7"/>
        <v>0</v>
      </c>
      <c r="V86" s="223"/>
    </row>
    <row r="87" spans="2:22">
      <c r="B87" s="222"/>
      <c r="C87" s="211"/>
      <c r="D87" s="207"/>
      <c r="E87" s="207"/>
      <c r="F87" s="225" t="str">
        <f>IF(E87="","",VLOOKUP(E87,'Khách hàng'!$A$7:$E$172,2,0))</f>
        <v/>
      </c>
      <c r="G87" s="208"/>
      <c r="H87" s="209"/>
      <c r="I87" s="208"/>
      <c r="J87" s="208"/>
      <c r="K87" s="210">
        <f t="shared" si="4"/>
        <v>0</v>
      </c>
      <c r="L87" s="227"/>
      <c r="M87" s="227"/>
      <c r="N87" s="210">
        <f>SUMIF('Nhập liệu'!$C88:$C2078,'Hợp đồng'!$B87,'Nhập liệu'!K$10:K$2000)</f>
        <v>0</v>
      </c>
      <c r="O87" s="210">
        <f>SUMIF('Nhập liệu'!$C88:$C2078,'Hợp đồng'!$B87,'Nhập liệu'!L$10:L$2000)</f>
        <v>0</v>
      </c>
      <c r="P87" s="210">
        <f>SUMIF('Nhập liệu'!$C88:$C2078,'Hợp đồng'!$B87,'Nhập liệu'!M$10:M$2000)</f>
        <v>0</v>
      </c>
      <c r="Q87" s="210">
        <f>SUMIF('Nhập liệu'!$C88:$C2078,'Hợp đồng'!$B87,'Nhập liệu'!N$10:N$2000)</f>
        <v>0</v>
      </c>
      <c r="R87" s="229">
        <f t="shared" si="5"/>
        <v>0</v>
      </c>
      <c r="S87" s="229">
        <f t="shared" si="6"/>
        <v>0</v>
      </c>
      <c r="T87" s="229"/>
      <c r="U87" s="210">
        <f t="shared" si="7"/>
        <v>0</v>
      </c>
      <c r="V87" s="223"/>
    </row>
    <row r="88" spans="2:22">
      <c r="B88" s="222"/>
      <c r="C88" s="211"/>
      <c r="D88" s="207"/>
      <c r="E88" s="207"/>
      <c r="F88" s="225" t="str">
        <f>IF(E88="","",VLOOKUP(E88,'Khách hàng'!$A$7:$E$172,2,0))</f>
        <v/>
      </c>
      <c r="G88" s="208"/>
      <c r="H88" s="209"/>
      <c r="I88" s="208"/>
      <c r="J88" s="208"/>
      <c r="K88" s="210">
        <f t="shared" si="4"/>
        <v>0</v>
      </c>
      <c r="L88" s="227"/>
      <c r="M88" s="227"/>
      <c r="N88" s="210">
        <f>SUMIF('Nhập liệu'!$C89:$C2079,'Hợp đồng'!$B88,'Nhập liệu'!K$10:K$2000)</f>
        <v>0</v>
      </c>
      <c r="O88" s="210">
        <f>SUMIF('Nhập liệu'!$C89:$C2079,'Hợp đồng'!$B88,'Nhập liệu'!L$10:L$2000)</f>
        <v>0</v>
      </c>
      <c r="P88" s="210">
        <f>SUMIF('Nhập liệu'!$C89:$C2079,'Hợp đồng'!$B88,'Nhập liệu'!M$10:M$2000)</f>
        <v>0</v>
      </c>
      <c r="Q88" s="210">
        <f>SUMIF('Nhập liệu'!$C89:$C2079,'Hợp đồng'!$B88,'Nhập liệu'!N$10:N$2000)</f>
        <v>0</v>
      </c>
      <c r="R88" s="229">
        <f t="shared" si="5"/>
        <v>0</v>
      </c>
      <c r="S88" s="229">
        <f t="shared" si="6"/>
        <v>0</v>
      </c>
      <c r="T88" s="229"/>
      <c r="U88" s="210">
        <f t="shared" si="7"/>
        <v>0</v>
      </c>
      <c r="V88" s="223"/>
    </row>
    <row r="89" spans="2:22">
      <c r="B89" s="222"/>
      <c r="C89" s="211"/>
      <c r="D89" s="207"/>
      <c r="E89" s="207"/>
      <c r="F89" s="225" t="str">
        <f>IF(E89="","",VLOOKUP(E89,'Khách hàng'!$A$7:$E$172,2,0))</f>
        <v/>
      </c>
      <c r="G89" s="208"/>
      <c r="H89" s="209"/>
      <c r="I89" s="208"/>
      <c r="J89" s="208"/>
      <c r="K89" s="210">
        <f t="shared" si="4"/>
        <v>0</v>
      </c>
      <c r="L89" s="227"/>
      <c r="M89" s="227"/>
      <c r="N89" s="210">
        <f>SUMIF('Nhập liệu'!$C90:$C2080,'Hợp đồng'!$B89,'Nhập liệu'!K$10:K$2000)</f>
        <v>0</v>
      </c>
      <c r="O89" s="210">
        <f>SUMIF('Nhập liệu'!$C90:$C2080,'Hợp đồng'!$B89,'Nhập liệu'!L$10:L$2000)</f>
        <v>0</v>
      </c>
      <c r="P89" s="210">
        <f>SUMIF('Nhập liệu'!$C90:$C2080,'Hợp đồng'!$B89,'Nhập liệu'!M$10:M$2000)</f>
        <v>0</v>
      </c>
      <c r="Q89" s="210">
        <f>SUMIF('Nhập liệu'!$C90:$C2080,'Hợp đồng'!$B89,'Nhập liệu'!N$10:N$2000)</f>
        <v>0</v>
      </c>
      <c r="R89" s="229">
        <f t="shared" si="5"/>
        <v>0</v>
      </c>
      <c r="S89" s="229">
        <f t="shared" si="6"/>
        <v>0</v>
      </c>
      <c r="T89" s="229"/>
      <c r="U89" s="210">
        <f t="shared" si="7"/>
        <v>0</v>
      </c>
      <c r="V89" s="223"/>
    </row>
    <row r="90" spans="2:22">
      <c r="B90" s="222"/>
      <c r="C90" s="211"/>
      <c r="D90" s="207"/>
      <c r="E90" s="207"/>
      <c r="F90" s="225" t="str">
        <f>IF(E90="","",VLOOKUP(E90,'Khách hàng'!$A$7:$E$172,2,0))</f>
        <v/>
      </c>
      <c r="G90" s="208"/>
      <c r="H90" s="209"/>
      <c r="I90" s="208"/>
      <c r="J90" s="208"/>
      <c r="K90" s="210">
        <f t="shared" si="4"/>
        <v>0</v>
      </c>
      <c r="L90" s="227"/>
      <c r="M90" s="227"/>
      <c r="N90" s="210">
        <f>SUMIF('Nhập liệu'!$C91:$C2081,'Hợp đồng'!$B90,'Nhập liệu'!K$10:K$2000)</f>
        <v>0</v>
      </c>
      <c r="O90" s="210">
        <f>SUMIF('Nhập liệu'!$C91:$C2081,'Hợp đồng'!$B90,'Nhập liệu'!L$10:L$2000)</f>
        <v>0</v>
      </c>
      <c r="P90" s="210">
        <f>SUMIF('Nhập liệu'!$C91:$C2081,'Hợp đồng'!$B90,'Nhập liệu'!M$10:M$2000)</f>
        <v>0</v>
      </c>
      <c r="Q90" s="210">
        <f>SUMIF('Nhập liệu'!$C91:$C2081,'Hợp đồng'!$B90,'Nhập liệu'!N$10:N$2000)</f>
        <v>0</v>
      </c>
      <c r="R90" s="229">
        <f t="shared" si="5"/>
        <v>0</v>
      </c>
      <c r="S90" s="229">
        <f t="shared" si="6"/>
        <v>0</v>
      </c>
      <c r="T90" s="229"/>
      <c r="U90" s="210">
        <f t="shared" si="7"/>
        <v>0</v>
      </c>
      <c r="V90" s="223"/>
    </row>
    <row r="91" spans="2:22">
      <c r="B91" s="222"/>
      <c r="C91" s="211"/>
      <c r="D91" s="207"/>
      <c r="E91" s="207"/>
      <c r="F91" s="225" t="str">
        <f>IF(E91="","",VLOOKUP(E91,'Khách hàng'!$A$7:$E$172,2,0))</f>
        <v/>
      </c>
      <c r="G91" s="208"/>
      <c r="H91" s="209"/>
      <c r="I91" s="208"/>
      <c r="J91" s="208"/>
      <c r="K91" s="210">
        <f t="shared" si="4"/>
        <v>0</v>
      </c>
      <c r="L91" s="227"/>
      <c r="M91" s="227"/>
      <c r="N91" s="210">
        <f>SUMIF('Nhập liệu'!$C92:$C2082,'Hợp đồng'!$B91,'Nhập liệu'!K$10:K$2000)</f>
        <v>0</v>
      </c>
      <c r="O91" s="210">
        <f>SUMIF('Nhập liệu'!$C92:$C2082,'Hợp đồng'!$B91,'Nhập liệu'!L$10:L$2000)</f>
        <v>0</v>
      </c>
      <c r="P91" s="210">
        <f>SUMIF('Nhập liệu'!$C92:$C2082,'Hợp đồng'!$B91,'Nhập liệu'!M$10:M$2000)</f>
        <v>0</v>
      </c>
      <c r="Q91" s="210">
        <f>SUMIF('Nhập liệu'!$C92:$C2082,'Hợp đồng'!$B91,'Nhập liệu'!N$10:N$2000)</f>
        <v>0</v>
      </c>
      <c r="R91" s="229">
        <f t="shared" si="5"/>
        <v>0</v>
      </c>
      <c r="S91" s="229">
        <f t="shared" si="6"/>
        <v>0</v>
      </c>
      <c r="T91" s="229"/>
      <c r="U91" s="210">
        <f t="shared" si="7"/>
        <v>0</v>
      </c>
      <c r="V91" s="223"/>
    </row>
    <row r="92" spans="2:22">
      <c r="B92" s="222"/>
      <c r="C92" s="211"/>
      <c r="D92" s="207"/>
      <c r="E92" s="207"/>
      <c r="F92" s="225" t="str">
        <f>IF(E92="","",VLOOKUP(E92,'Khách hàng'!$A$7:$E$172,2,0))</f>
        <v/>
      </c>
      <c r="G92" s="208"/>
      <c r="H92" s="209"/>
      <c r="I92" s="208"/>
      <c r="J92" s="208"/>
      <c r="K92" s="210">
        <f t="shared" si="4"/>
        <v>0</v>
      </c>
      <c r="L92" s="227"/>
      <c r="M92" s="227"/>
      <c r="N92" s="210">
        <f>SUMIF('Nhập liệu'!$C93:$C2083,'Hợp đồng'!$B92,'Nhập liệu'!K$10:K$2000)</f>
        <v>0</v>
      </c>
      <c r="O92" s="210">
        <f>SUMIF('Nhập liệu'!$C93:$C2083,'Hợp đồng'!$B92,'Nhập liệu'!L$10:L$2000)</f>
        <v>0</v>
      </c>
      <c r="P92" s="210">
        <f>SUMIF('Nhập liệu'!$C93:$C2083,'Hợp đồng'!$B92,'Nhập liệu'!M$10:M$2000)</f>
        <v>0</v>
      </c>
      <c r="Q92" s="210">
        <f>SUMIF('Nhập liệu'!$C93:$C2083,'Hợp đồng'!$B92,'Nhập liệu'!N$10:N$2000)</f>
        <v>0</v>
      </c>
      <c r="R92" s="229">
        <f t="shared" si="5"/>
        <v>0</v>
      </c>
      <c r="S92" s="229">
        <f t="shared" si="6"/>
        <v>0</v>
      </c>
      <c r="T92" s="229"/>
      <c r="U92" s="210">
        <f t="shared" si="7"/>
        <v>0</v>
      </c>
      <c r="V92" s="223"/>
    </row>
    <row r="93" spans="2:22">
      <c r="B93" s="222"/>
      <c r="C93" s="211"/>
      <c r="D93" s="207"/>
      <c r="E93" s="207"/>
      <c r="F93" s="225" t="str">
        <f>IF(E93="","",VLOOKUP(E93,'Khách hàng'!$A$7:$E$172,2,0))</f>
        <v/>
      </c>
      <c r="G93" s="208"/>
      <c r="H93" s="209"/>
      <c r="I93" s="208"/>
      <c r="J93" s="208"/>
      <c r="K93" s="210">
        <f t="shared" si="4"/>
        <v>0</v>
      </c>
      <c r="L93" s="227"/>
      <c r="M93" s="227"/>
      <c r="N93" s="210">
        <f>SUMIF('Nhập liệu'!$C94:$C2084,'Hợp đồng'!$B93,'Nhập liệu'!K$10:K$2000)</f>
        <v>0</v>
      </c>
      <c r="O93" s="210">
        <f>SUMIF('Nhập liệu'!$C94:$C2084,'Hợp đồng'!$B93,'Nhập liệu'!L$10:L$2000)</f>
        <v>0</v>
      </c>
      <c r="P93" s="210">
        <f>SUMIF('Nhập liệu'!$C94:$C2084,'Hợp đồng'!$B93,'Nhập liệu'!M$10:M$2000)</f>
        <v>0</v>
      </c>
      <c r="Q93" s="210">
        <f>SUMIF('Nhập liệu'!$C94:$C2084,'Hợp đồng'!$B93,'Nhập liệu'!N$10:N$2000)</f>
        <v>0</v>
      </c>
      <c r="R93" s="229">
        <f t="shared" si="5"/>
        <v>0</v>
      </c>
      <c r="S93" s="229">
        <f t="shared" si="6"/>
        <v>0</v>
      </c>
      <c r="T93" s="229"/>
      <c r="U93" s="210">
        <f t="shared" si="7"/>
        <v>0</v>
      </c>
      <c r="V93" s="223"/>
    </row>
    <row r="94" spans="2:22">
      <c r="B94" s="222"/>
      <c r="C94" s="211"/>
      <c r="D94" s="207"/>
      <c r="E94" s="207"/>
      <c r="F94" s="225" t="str">
        <f>IF(E94="","",VLOOKUP(E94,'Khách hàng'!$A$7:$E$172,2,0))</f>
        <v/>
      </c>
      <c r="G94" s="208"/>
      <c r="H94" s="209"/>
      <c r="I94" s="208"/>
      <c r="J94" s="208"/>
      <c r="K94" s="210">
        <f t="shared" si="4"/>
        <v>0</v>
      </c>
      <c r="L94" s="227"/>
      <c r="M94" s="227"/>
      <c r="N94" s="210">
        <f>SUMIF('Nhập liệu'!$C95:$C2085,'Hợp đồng'!$B94,'Nhập liệu'!K$10:K$2000)</f>
        <v>0</v>
      </c>
      <c r="O94" s="210">
        <f>SUMIF('Nhập liệu'!$C95:$C2085,'Hợp đồng'!$B94,'Nhập liệu'!L$10:L$2000)</f>
        <v>0</v>
      </c>
      <c r="P94" s="210">
        <f>SUMIF('Nhập liệu'!$C95:$C2085,'Hợp đồng'!$B94,'Nhập liệu'!M$10:M$2000)</f>
        <v>0</v>
      </c>
      <c r="Q94" s="210">
        <f>SUMIF('Nhập liệu'!$C95:$C2085,'Hợp đồng'!$B94,'Nhập liệu'!N$10:N$2000)</f>
        <v>0</v>
      </c>
      <c r="R94" s="229">
        <f t="shared" si="5"/>
        <v>0</v>
      </c>
      <c r="S94" s="229">
        <f t="shared" si="6"/>
        <v>0</v>
      </c>
      <c r="T94" s="229"/>
      <c r="U94" s="210">
        <f t="shared" si="7"/>
        <v>0</v>
      </c>
      <c r="V94" s="223"/>
    </row>
    <row r="95" spans="2:22">
      <c r="B95" s="222"/>
      <c r="C95" s="211"/>
      <c r="D95" s="207"/>
      <c r="E95" s="207"/>
      <c r="F95" s="225" t="str">
        <f>IF(E95="","",VLOOKUP(E95,'Khách hàng'!$A$7:$E$172,2,0))</f>
        <v/>
      </c>
      <c r="G95" s="208"/>
      <c r="H95" s="209"/>
      <c r="I95" s="208"/>
      <c r="J95" s="208"/>
      <c r="K95" s="210">
        <f t="shared" si="4"/>
        <v>0</v>
      </c>
      <c r="L95" s="227"/>
      <c r="M95" s="227"/>
      <c r="N95" s="210">
        <f>SUMIF('Nhập liệu'!$C96:$C2086,'Hợp đồng'!$B95,'Nhập liệu'!K$10:K$2000)</f>
        <v>0</v>
      </c>
      <c r="O95" s="210">
        <f>SUMIF('Nhập liệu'!$C96:$C2086,'Hợp đồng'!$B95,'Nhập liệu'!L$10:L$2000)</f>
        <v>0</v>
      </c>
      <c r="P95" s="210">
        <f>SUMIF('Nhập liệu'!$C96:$C2086,'Hợp đồng'!$B95,'Nhập liệu'!M$10:M$2000)</f>
        <v>0</v>
      </c>
      <c r="Q95" s="210">
        <f>SUMIF('Nhập liệu'!$C96:$C2086,'Hợp đồng'!$B95,'Nhập liệu'!N$10:N$2000)</f>
        <v>0</v>
      </c>
      <c r="R95" s="229">
        <f t="shared" si="5"/>
        <v>0</v>
      </c>
      <c r="S95" s="229">
        <f t="shared" si="6"/>
        <v>0</v>
      </c>
      <c r="T95" s="229"/>
      <c r="U95" s="210">
        <f t="shared" si="7"/>
        <v>0</v>
      </c>
      <c r="V95" s="223"/>
    </row>
    <row r="96" spans="2:22">
      <c r="B96" s="222"/>
      <c r="C96" s="211"/>
      <c r="D96" s="207"/>
      <c r="E96" s="207"/>
      <c r="F96" s="225" t="str">
        <f>IF(E96="","",VLOOKUP(E96,'Khách hàng'!$A$7:$E$172,2,0))</f>
        <v/>
      </c>
      <c r="G96" s="208"/>
      <c r="H96" s="209"/>
      <c r="I96" s="208"/>
      <c r="J96" s="208"/>
      <c r="K96" s="210">
        <f t="shared" si="4"/>
        <v>0</v>
      </c>
      <c r="L96" s="227"/>
      <c r="M96" s="227"/>
      <c r="N96" s="210">
        <f>SUMIF('Nhập liệu'!$C97:$C2087,'Hợp đồng'!$B96,'Nhập liệu'!K$10:K$2000)</f>
        <v>0</v>
      </c>
      <c r="O96" s="210">
        <f>SUMIF('Nhập liệu'!$C97:$C2087,'Hợp đồng'!$B96,'Nhập liệu'!L$10:L$2000)</f>
        <v>0</v>
      </c>
      <c r="P96" s="210">
        <f>SUMIF('Nhập liệu'!$C97:$C2087,'Hợp đồng'!$B96,'Nhập liệu'!M$10:M$2000)</f>
        <v>0</v>
      </c>
      <c r="Q96" s="210">
        <f>SUMIF('Nhập liệu'!$C97:$C2087,'Hợp đồng'!$B96,'Nhập liệu'!N$10:N$2000)</f>
        <v>0</v>
      </c>
      <c r="R96" s="229">
        <f t="shared" si="5"/>
        <v>0</v>
      </c>
      <c r="S96" s="229">
        <f t="shared" si="6"/>
        <v>0</v>
      </c>
      <c r="T96" s="229"/>
      <c r="U96" s="210">
        <f t="shared" si="7"/>
        <v>0</v>
      </c>
      <c r="V96" s="223"/>
    </row>
    <row r="97" spans="2:22">
      <c r="B97" s="222"/>
      <c r="C97" s="211"/>
      <c r="D97" s="207"/>
      <c r="E97" s="207"/>
      <c r="F97" s="225" t="str">
        <f>IF(E97="","",VLOOKUP(E97,'Khách hàng'!$A$7:$E$172,2,0))</f>
        <v/>
      </c>
      <c r="G97" s="208"/>
      <c r="H97" s="209"/>
      <c r="I97" s="208"/>
      <c r="J97" s="208"/>
      <c r="K97" s="210">
        <f t="shared" si="4"/>
        <v>0</v>
      </c>
      <c r="L97" s="227"/>
      <c r="M97" s="227"/>
      <c r="N97" s="210">
        <f>SUMIF('Nhập liệu'!$C98:$C2088,'Hợp đồng'!$B97,'Nhập liệu'!K$10:K$2000)</f>
        <v>0</v>
      </c>
      <c r="O97" s="210">
        <f>SUMIF('Nhập liệu'!$C98:$C2088,'Hợp đồng'!$B97,'Nhập liệu'!L$10:L$2000)</f>
        <v>0</v>
      </c>
      <c r="P97" s="210">
        <f>SUMIF('Nhập liệu'!$C98:$C2088,'Hợp đồng'!$B97,'Nhập liệu'!M$10:M$2000)</f>
        <v>0</v>
      </c>
      <c r="Q97" s="210">
        <f>SUMIF('Nhập liệu'!$C98:$C2088,'Hợp đồng'!$B97,'Nhập liệu'!N$10:N$2000)</f>
        <v>0</v>
      </c>
      <c r="R97" s="229">
        <f t="shared" si="5"/>
        <v>0</v>
      </c>
      <c r="S97" s="229">
        <f t="shared" si="6"/>
        <v>0</v>
      </c>
      <c r="T97" s="229"/>
      <c r="U97" s="210">
        <f t="shared" si="7"/>
        <v>0</v>
      </c>
      <c r="V97" s="223"/>
    </row>
    <row r="98" spans="2:22">
      <c r="B98" s="222"/>
      <c r="C98" s="211"/>
      <c r="D98" s="207"/>
      <c r="E98" s="207"/>
      <c r="F98" s="225" t="str">
        <f>IF(E98="","",VLOOKUP(E98,'Khách hàng'!$A$7:$E$172,2,0))</f>
        <v/>
      </c>
      <c r="G98" s="208"/>
      <c r="H98" s="209"/>
      <c r="I98" s="208"/>
      <c r="J98" s="208"/>
      <c r="K98" s="210">
        <f t="shared" si="4"/>
        <v>0</v>
      </c>
      <c r="L98" s="227"/>
      <c r="M98" s="227"/>
      <c r="N98" s="210">
        <f>SUMIF('Nhập liệu'!$C99:$C2089,'Hợp đồng'!$B98,'Nhập liệu'!K$10:K$2000)</f>
        <v>0</v>
      </c>
      <c r="O98" s="210">
        <f>SUMIF('Nhập liệu'!$C99:$C2089,'Hợp đồng'!$B98,'Nhập liệu'!L$10:L$2000)</f>
        <v>0</v>
      </c>
      <c r="P98" s="210">
        <f>SUMIF('Nhập liệu'!$C99:$C2089,'Hợp đồng'!$B98,'Nhập liệu'!M$10:M$2000)</f>
        <v>0</v>
      </c>
      <c r="Q98" s="210">
        <f>SUMIF('Nhập liệu'!$C99:$C2089,'Hợp đồng'!$B98,'Nhập liệu'!N$10:N$2000)</f>
        <v>0</v>
      </c>
      <c r="R98" s="229">
        <f t="shared" si="5"/>
        <v>0</v>
      </c>
      <c r="S98" s="229">
        <f t="shared" si="6"/>
        <v>0</v>
      </c>
      <c r="T98" s="229"/>
      <c r="U98" s="210">
        <f t="shared" si="7"/>
        <v>0</v>
      </c>
      <c r="V98" s="223"/>
    </row>
    <row r="99" spans="2:22">
      <c r="B99" s="222"/>
      <c r="C99" s="211"/>
      <c r="D99" s="207"/>
      <c r="E99" s="207"/>
      <c r="F99" s="225" t="str">
        <f>IF(E99="","",VLOOKUP(E99,'Khách hàng'!$A$7:$E$172,2,0))</f>
        <v/>
      </c>
      <c r="G99" s="208"/>
      <c r="H99" s="209"/>
      <c r="I99" s="208"/>
      <c r="J99" s="208"/>
      <c r="K99" s="210">
        <f t="shared" si="4"/>
        <v>0</v>
      </c>
      <c r="L99" s="227"/>
      <c r="M99" s="227"/>
      <c r="N99" s="210">
        <f>SUMIF('Nhập liệu'!$C100:$C2090,'Hợp đồng'!$B99,'Nhập liệu'!K$10:K$2000)</f>
        <v>0</v>
      </c>
      <c r="O99" s="210">
        <f>SUMIF('Nhập liệu'!$C100:$C2090,'Hợp đồng'!$B99,'Nhập liệu'!L$10:L$2000)</f>
        <v>0</v>
      </c>
      <c r="P99" s="210">
        <f>SUMIF('Nhập liệu'!$C100:$C2090,'Hợp đồng'!$B99,'Nhập liệu'!M$10:M$2000)</f>
        <v>0</v>
      </c>
      <c r="Q99" s="210">
        <f>SUMIF('Nhập liệu'!$C100:$C2090,'Hợp đồng'!$B99,'Nhập liệu'!N$10:N$2000)</f>
        <v>0</v>
      </c>
      <c r="R99" s="229">
        <f t="shared" si="5"/>
        <v>0</v>
      </c>
      <c r="S99" s="229">
        <f t="shared" si="6"/>
        <v>0</v>
      </c>
      <c r="T99" s="229"/>
      <c r="U99" s="210">
        <f t="shared" si="7"/>
        <v>0</v>
      </c>
      <c r="V99" s="223"/>
    </row>
    <row r="100" spans="2:22" ht="16.5" thickBot="1">
      <c r="B100" s="237"/>
      <c r="C100" s="238"/>
      <c r="D100" s="239"/>
      <c r="E100" s="239"/>
      <c r="F100" s="240" t="str">
        <f>IF(E100="","",VLOOKUP(E100,'Khách hàng'!$A$7:$E$172,2,0))</f>
        <v/>
      </c>
      <c r="G100" s="241"/>
      <c r="H100" s="242"/>
      <c r="I100" s="241"/>
      <c r="J100" s="241"/>
      <c r="K100" s="243">
        <f t="shared" si="4"/>
        <v>0</v>
      </c>
      <c r="L100" s="244"/>
      <c r="M100" s="244"/>
      <c r="N100" s="243">
        <f>SUMIF('Nhập liệu'!$C101:$C2091,'Hợp đồng'!$B100,'Nhập liệu'!K$10:K$2000)</f>
        <v>0</v>
      </c>
      <c r="O100" s="243">
        <f>SUMIF('Nhập liệu'!$C101:$C2091,'Hợp đồng'!$B100,'Nhập liệu'!L$10:L$2000)</f>
        <v>0</v>
      </c>
      <c r="P100" s="243">
        <f>SUMIF('Nhập liệu'!$C101:$C2091,'Hợp đồng'!$B100,'Nhập liệu'!M$10:M$2000)</f>
        <v>0</v>
      </c>
      <c r="Q100" s="243">
        <f>SUMIF('Nhập liệu'!$C101:$C2091,'Hợp đồng'!$B100,'Nhập liệu'!N$10:N$2000)</f>
        <v>0</v>
      </c>
      <c r="R100" s="233">
        <f t="shared" si="5"/>
        <v>0</v>
      </c>
      <c r="S100" s="233">
        <f t="shared" si="6"/>
        <v>0</v>
      </c>
      <c r="T100" s="233"/>
      <c r="U100" s="243">
        <f t="shared" si="7"/>
        <v>0</v>
      </c>
      <c r="V100" s="245"/>
    </row>
    <row r="101" spans="2:22" s="119" customFormat="1" ht="16.5" thickBot="1">
      <c r="B101" s="246"/>
      <c r="C101" s="247"/>
      <c r="D101" s="248"/>
      <c r="E101" s="248"/>
      <c r="F101" s="249" t="s">
        <v>86</v>
      </c>
      <c r="G101" s="250"/>
      <c r="H101" s="251"/>
      <c r="I101" s="250">
        <f>SUM(I9:I100)</f>
        <v>6000000000</v>
      </c>
      <c r="J101" s="250">
        <f t="shared" ref="J101:U101" si="8">SUM(J9:J100)</f>
        <v>-498000000</v>
      </c>
      <c r="K101" s="250">
        <f t="shared" si="8"/>
        <v>5502000000</v>
      </c>
      <c r="L101" s="250">
        <f t="shared" si="8"/>
        <v>83315</v>
      </c>
      <c r="M101" s="250">
        <f t="shared" si="8"/>
        <v>83672</v>
      </c>
      <c r="N101" s="250">
        <f t="shared" si="8"/>
        <v>897926854.5</v>
      </c>
      <c r="O101" s="250">
        <f t="shared" si="8"/>
        <v>426080000</v>
      </c>
      <c r="P101" s="250">
        <f t="shared" si="8"/>
        <v>0</v>
      </c>
      <c r="Q101" s="250">
        <f t="shared" si="8"/>
        <v>11977250</v>
      </c>
      <c r="R101" s="250">
        <f t="shared" si="8"/>
        <v>1335984104.5</v>
      </c>
      <c r="S101" s="250">
        <f t="shared" si="8"/>
        <v>4166015895.5</v>
      </c>
      <c r="T101" s="250">
        <f t="shared" si="8"/>
        <v>105000000</v>
      </c>
      <c r="U101" s="250">
        <f t="shared" si="8"/>
        <v>5397000000</v>
      </c>
      <c r="V101" s="252"/>
    </row>
  </sheetData>
  <mergeCells count="15">
    <mergeCell ref="V6:V7"/>
    <mergeCell ref="F6:F7"/>
    <mergeCell ref="B6:B7"/>
    <mergeCell ref="C6:C7"/>
    <mergeCell ref="I6:M6"/>
    <mergeCell ref="T6:T7"/>
    <mergeCell ref="U6:U7"/>
    <mergeCell ref="N6:Q6"/>
    <mergeCell ref="R6:R7"/>
    <mergeCell ref="S6:S7"/>
    <mergeCell ref="A6:A7"/>
    <mergeCell ref="D6:D7"/>
    <mergeCell ref="G6:G7"/>
    <mergeCell ref="H6:H7"/>
    <mergeCell ref="E6:E7"/>
  </mergeCells>
  <dataValidations count="1">
    <dataValidation type="list" allowBlank="1" showInputMessage="1" showErrorMessage="1" sqref="E9:E101" xr:uid="{00000000-0002-0000-0200-000000000000}">
      <formula1>MACTY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489"/>
  <sheetViews>
    <sheetView showGridLines="0" workbookViewId="0">
      <selection activeCell="H11" sqref="H11"/>
    </sheetView>
  </sheetViews>
  <sheetFormatPr defaultRowHeight="15.75"/>
  <cols>
    <col min="1" max="1" width="3" customWidth="1"/>
    <col min="2" max="2" width="10.125" style="127" customWidth="1"/>
    <col min="3" max="3" width="16.5" style="127" customWidth="1"/>
    <col min="4" max="4" width="15.625" customWidth="1"/>
    <col min="5" max="5" width="4.875" style="129" customWidth="1"/>
    <col min="6" max="6" width="6.375" style="121" customWidth="1"/>
    <col min="7" max="7" width="11.375" style="122" customWidth="1"/>
    <col min="8" max="8" width="11.125" style="122" bestFit="1" customWidth="1"/>
    <col min="9" max="9" width="10.125" style="122" bestFit="1" customWidth="1"/>
    <col min="10" max="10" width="10.625" style="177" customWidth="1"/>
    <col min="11" max="11" width="13.125" style="122" customWidth="1"/>
    <col min="12" max="12" width="14.5" style="122" customWidth="1"/>
    <col min="13" max="13" width="13" style="122" customWidth="1"/>
    <col min="14" max="14" width="12.625" style="122" customWidth="1"/>
    <col min="15" max="15" width="13" style="122" customWidth="1"/>
    <col min="16" max="16" width="9.375" style="122" customWidth="1"/>
  </cols>
  <sheetData>
    <row r="1" spans="1:16">
      <c r="A1" s="119" t="str">
        <f>"                                         "&amp;'Thông tin DN'!C5&amp;" "&amp;'Thông tin DN'!D5</f>
        <v xml:space="preserve">                                         Tên đơn vị:  Công Ty TNHH ABC</v>
      </c>
      <c r="B1"/>
      <c r="C1"/>
      <c r="E1"/>
      <c r="F1"/>
      <c r="G1"/>
      <c r="H1"/>
      <c r="I1"/>
      <c r="K1"/>
      <c r="L1"/>
      <c r="M1"/>
      <c r="N1"/>
      <c r="O1"/>
      <c r="P1"/>
    </row>
    <row r="2" spans="1:16">
      <c r="A2" s="119" t="str">
        <f>"                                         "&amp;'Thông tin DN'!C6&amp;" "&amp;'Thông tin DN'!D6</f>
        <v xml:space="preserve">                                         Địa chỉ: </v>
      </c>
      <c r="B2"/>
      <c r="C2"/>
      <c r="E2"/>
      <c r="F2"/>
      <c r="G2"/>
      <c r="H2"/>
      <c r="I2"/>
      <c r="K2"/>
      <c r="L2"/>
      <c r="M2"/>
      <c r="N2"/>
      <c r="O2"/>
      <c r="P2"/>
    </row>
    <row r="3" spans="1:16">
      <c r="A3" s="119" t="str">
        <f>"                                         "&amp;'Thông tin DN'!C7&amp;" "&amp;'Thông tin DN'!D7</f>
        <v xml:space="preserve">                                         MST:  </v>
      </c>
      <c r="B3"/>
      <c r="C3"/>
      <c r="E3"/>
      <c r="F3"/>
      <c r="G3"/>
      <c r="H3"/>
      <c r="I3"/>
      <c r="K3"/>
      <c r="L3"/>
      <c r="M3"/>
      <c r="N3"/>
      <c r="O3"/>
      <c r="P3"/>
    </row>
    <row r="4" spans="1:16" ht="22.5">
      <c r="B4"/>
      <c r="C4"/>
      <c r="E4" s="120"/>
      <c r="F4" s="120"/>
      <c r="G4" s="120"/>
      <c r="H4" s="120"/>
      <c r="I4" s="120"/>
      <c r="J4" s="157"/>
      <c r="K4" s="120"/>
      <c r="L4" s="120"/>
      <c r="M4"/>
      <c r="N4"/>
      <c r="O4"/>
      <c r="P4"/>
    </row>
    <row r="5" spans="1:16" ht="22.5">
      <c r="B5"/>
      <c r="C5"/>
      <c r="D5" s="120" t="s">
        <v>190</v>
      </c>
      <c r="E5"/>
      <c r="F5"/>
      <c r="G5"/>
      <c r="H5"/>
      <c r="I5"/>
      <c r="K5"/>
      <c r="L5"/>
      <c r="M5"/>
      <c r="N5"/>
      <c r="O5"/>
      <c r="P5"/>
    </row>
    <row r="6" spans="1:16" ht="16.5" thickBot="1">
      <c r="A6" s="119"/>
      <c r="B6" s="124"/>
      <c r="C6" s="124"/>
      <c r="D6" s="136"/>
      <c r="E6" t="str">
        <f>'Thông tin DN'!D19</f>
        <v>Từ ngày 01/01/2014   đến 31/12/2014</v>
      </c>
      <c r="F6"/>
      <c r="G6"/>
      <c r="H6"/>
      <c r="I6"/>
      <c r="K6"/>
      <c r="L6"/>
      <c r="M6"/>
      <c r="N6"/>
      <c r="O6"/>
      <c r="P6"/>
    </row>
    <row r="7" spans="1:16" ht="15.75" customHeight="1">
      <c r="B7" s="315" t="s">
        <v>60</v>
      </c>
      <c r="C7" s="311" t="s">
        <v>167</v>
      </c>
      <c r="D7" s="131" t="s">
        <v>61</v>
      </c>
      <c r="E7" s="131" t="s">
        <v>62</v>
      </c>
      <c r="F7" s="313" t="s">
        <v>63</v>
      </c>
      <c r="G7" s="317" t="s">
        <v>68</v>
      </c>
      <c r="H7" s="318"/>
      <c r="I7" s="318"/>
      <c r="J7" s="319"/>
      <c r="K7" s="320" t="s">
        <v>69</v>
      </c>
      <c r="L7" s="320"/>
      <c r="M7" s="320"/>
      <c r="N7" s="321" t="s">
        <v>191</v>
      </c>
      <c r="O7" s="323" t="s">
        <v>143</v>
      </c>
      <c r="P7" s="309" t="s">
        <v>90</v>
      </c>
    </row>
    <row r="8" spans="1:16" ht="32.25" thickBot="1">
      <c r="B8" s="316"/>
      <c r="C8" s="312"/>
      <c r="D8" s="132"/>
      <c r="E8" s="132"/>
      <c r="F8" s="314"/>
      <c r="G8" s="138" t="s">
        <v>85</v>
      </c>
      <c r="H8" s="138" t="s">
        <v>83</v>
      </c>
      <c r="I8" s="139" t="s">
        <v>84</v>
      </c>
      <c r="J8" s="224" t="s">
        <v>142</v>
      </c>
      <c r="K8" s="138" t="s">
        <v>85</v>
      </c>
      <c r="L8" s="138" t="s">
        <v>83</v>
      </c>
      <c r="M8" s="139" t="s">
        <v>84</v>
      </c>
      <c r="N8" s="322"/>
      <c r="O8" s="324"/>
      <c r="P8" s="310"/>
    </row>
    <row r="9" spans="1:16">
      <c r="B9" s="130"/>
      <c r="C9" s="130"/>
      <c r="D9" s="130" t="s">
        <v>86</v>
      </c>
      <c r="E9" s="130"/>
      <c r="F9" s="133"/>
      <c r="G9" s="134"/>
      <c r="H9" s="134"/>
      <c r="I9" s="135"/>
      <c r="J9" s="179"/>
      <c r="K9" s="155">
        <f>SUM(K10:K556)</f>
        <v>897926854.5</v>
      </c>
      <c r="L9" s="155">
        <f t="shared" ref="L9:O9" si="0">SUM(L10:L556)</f>
        <v>426080000</v>
      </c>
      <c r="M9" s="155">
        <f t="shared" si="0"/>
        <v>0</v>
      </c>
      <c r="N9" s="155">
        <f t="shared" si="0"/>
        <v>11977250</v>
      </c>
      <c r="O9" s="155">
        <f t="shared" si="0"/>
        <v>105000000</v>
      </c>
      <c r="P9" s="137"/>
    </row>
    <row r="10" spans="1:16">
      <c r="B10" s="180">
        <v>41816</v>
      </c>
      <c r="C10" s="180" t="s">
        <v>181</v>
      </c>
      <c r="D10" s="205" t="s">
        <v>96</v>
      </c>
      <c r="E10" s="161" t="s">
        <v>97</v>
      </c>
      <c r="F10" s="162">
        <v>83</v>
      </c>
      <c r="G10" s="162"/>
      <c r="H10" s="162"/>
      <c r="I10" s="162"/>
      <c r="J10" s="162">
        <v>3000</v>
      </c>
      <c r="K10" s="171">
        <f>IF($F10&gt;0,$F10*G10,G10)</f>
        <v>0</v>
      </c>
      <c r="L10" s="171">
        <f>IF($F10&gt;0,$F10*H10,H10)</f>
        <v>0</v>
      </c>
      <c r="M10" s="171">
        <f>IF($F10&gt;0,$F10*I10,I10)</f>
        <v>0</v>
      </c>
      <c r="N10" s="171">
        <f>IF($F10&gt;0,$F10*J10,J10)</f>
        <v>249000</v>
      </c>
      <c r="O10" s="172"/>
      <c r="P10" s="163"/>
    </row>
    <row r="11" spans="1:16" ht="31.5">
      <c r="B11" s="181">
        <v>41818</v>
      </c>
      <c r="C11" s="180" t="s">
        <v>181</v>
      </c>
      <c r="D11" s="205" t="s">
        <v>98</v>
      </c>
      <c r="E11" s="164"/>
      <c r="F11" s="165"/>
      <c r="G11" s="165"/>
      <c r="H11" s="165"/>
      <c r="I11" s="165"/>
      <c r="J11" s="165">
        <v>165000</v>
      </c>
      <c r="K11" s="174">
        <f t="shared" ref="K11:N74" si="1">IF($F11&gt;0,$F11*G11,G11)</f>
        <v>0</v>
      </c>
      <c r="L11" s="174">
        <f t="shared" si="1"/>
        <v>0</v>
      </c>
      <c r="M11" s="174">
        <f t="shared" si="1"/>
        <v>0</v>
      </c>
      <c r="N11" s="174">
        <f t="shared" si="1"/>
        <v>165000</v>
      </c>
      <c r="O11" s="173"/>
      <c r="P11" s="165"/>
    </row>
    <row r="12" spans="1:16">
      <c r="B12" s="181">
        <v>41818</v>
      </c>
      <c r="C12" s="180" t="s">
        <v>181</v>
      </c>
      <c r="D12" s="205" t="s">
        <v>99</v>
      </c>
      <c r="E12" s="164" t="s">
        <v>75</v>
      </c>
      <c r="F12" s="165">
        <v>100</v>
      </c>
      <c r="G12" s="165">
        <v>25200</v>
      </c>
      <c r="H12" s="165"/>
      <c r="I12" s="165"/>
      <c r="J12" s="165"/>
      <c r="K12" s="174">
        <f t="shared" si="1"/>
        <v>2520000</v>
      </c>
      <c r="L12" s="174">
        <f t="shared" si="1"/>
        <v>0</v>
      </c>
      <c r="M12" s="174">
        <f t="shared" si="1"/>
        <v>0</v>
      </c>
      <c r="N12" s="174">
        <f t="shared" si="1"/>
        <v>0</v>
      </c>
      <c r="O12" s="173"/>
      <c r="P12" s="165"/>
    </row>
    <row r="13" spans="1:16" ht="47.25">
      <c r="B13" s="181">
        <v>41821</v>
      </c>
      <c r="C13" s="180" t="s">
        <v>181</v>
      </c>
      <c r="D13" s="205" t="s">
        <v>100</v>
      </c>
      <c r="E13" s="164" t="s">
        <v>101</v>
      </c>
      <c r="F13" s="165">
        <v>9</v>
      </c>
      <c r="G13" s="165">
        <v>230769</v>
      </c>
      <c r="H13" s="165"/>
      <c r="I13" s="165"/>
      <c r="J13" s="165"/>
      <c r="K13" s="174">
        <f t="shared" si="1"/>
        <v>2076921</v>
      </c>
      <c r="L13" s="174">
        <f t="shared" si="1"/>
        <v>0</v>
      </c>
      <c r="M13" s="174">
        <f t="shared" si="1"/>
        <v>0</v>
      </c>
      <c r="N13" s="174">
        <f t="shared" si="1"/>
        <v>0</v>
      </c>
      <c r="O13" s="173">
        <v>5000000</v>
      </c>
      <c r="P13" s="165"/>
    </row>
    <row r="14" spans="1:16">
      <c r="B14" s="181">
        <v>41822</v>
      </c>
      <c r="C14" s="180" t="s">
        <v>181</v>
      </c>
      <c r="D14" s="205" t="s">
        <v>102</v>
      </c>
      <c r="E14" s="164" t="s">
        <v>75</v>
      </c>
      <c r="F14" s="165">
        <v>3</v>
      </c>
      <c r="G14" s="165">
        <v>22000</v>
      </c>
      <c r="H14" s="165"/>
      <c r="I14" s="165"/>
      <c r="J14" s="165"/>
      <c r="K14" s="174">
        <f t="shared" si="1"/>
        <v>66000</v>
      </c>
      <c r="L14" s="174">
        <f t="shared" si="1"/>
        <v>0</v>
      </c>
      <c r="M14" s="174">
        <f t="shared" si="1"/>
        <v>0</v>
      </c>
      <c r="N14" s="174">
        <f t="shared" si="1"/>
        <v>0</v>
      </c>
      <c r="O14" s="173"/>
      <c r="P14" s="165"/>
    </row>
    <row r="15" spans="1:16">
      <c r="B15" s="181">
        <v>41822</v>
      </c>
      <c r="C15" s="180" t="s">
        <v>181</v>
      </c>
      <c r="D15" s="205" t="s">
        <v>103</v>
      </c>
      <c r="E15" s="164" t="s">
        <v>75</v>
      </c>
      <c r="F15" s="165">
        <v>1</v>
      </c>
      <c r="G15" s="165">
        <v>22000</v>
      </c>
      <c r="H15" s="165"/>
      <c r="I15" s="165"/>
      <c r="J15" s="165"/>
      <c r="K15" s="174">
        <f t="shared" si="1"/>
        <v>22000</v>
      </c>
      <c r="L15" s="174">
        <f t="shared" si="1"/>
        <v>0</v>
      </c>
      <c r="M15" s="174">
        <f t="shared" si="1"/>
        <v>0</v>
      </c>
      <c r="N15" s="174">
        <f t="shared" si="1"/>
        <v>0</v>
      </c>
      <c r="O15" s="173"/>
      <c r="P15" s="165"/>
    </row>
    <row r="16" spans="1:16">
      <c r="B16" s="181">
        <v>41819</v>
      </c>
      <c r="C16" s="180" t="s">
        <v>181</v>
      </c>
      <c r="D16" s="205" t="s">
        <v>104</v>
      </c>
      <c r="E16" s="164" t="s">
        <v>78</v>
      </c>
      <c r="F16" s="165">
        <v>1979</v>
      </c>
      <c r="G16" s="165">
        <v>28000</v>
      </c>
      <c r="H16" s="165"/>
      <c r="I16" s="165"/>
      <c r="J16" s="165"/>
      <c r="K16" s="174">
        <f t="shared" si="1"/>
        <v>55412000</v>
      </c>
      <c r="L16" s="174">
        <f t="shared" si="1"/>
        <v>0</v>
      </c>
      <c r="M16" s="174">
        <f t="shared" si="1"/>
        <v>0</v>
      </c>
      <c r="N16" s="174">
        <f t="shared" si="1"/>
        <v>0</v>
      </c>
      <c r="O16" s="173"/>
      <c r="P16" s="165"/>
    </row>
    <row r="17" spans="2:16">
      <c r="B17" s="181">
        <v>41823</v>
      </c>
      <c r="C17" s="180" t="s">
        <v>181</v>
      </c>
      <c r="D17" s="205" t="s">
        <v>105</v>
      </c>
      <c r="E17" s="164" t="s">
        <v>75</v>
      </c>
      <c r="F17" s="165">
        <v>1796</v>
      </c>
      <c r="G17" s="165">
        <v>14700</v>
      </c>
      <c r="H17" s="165"/>
      <c r="I17" s="165"/>
      <c r="J17" s="165"/>
      <c r="K17" s="174">
        <f t="shared" si="1"/>
        <v>26401200</v>
      </c>
      <c r="L17" s="174">
        <f t="shared" si="1"/>
        <v>0</v>
      </c>
      <c r="M17" s="174">
        <f t="shared" si="1"/>
        <v>0</v>
      </c>
      <c r="N17" s="174">
        <f t="shared" si="1"/>
        <v>0</v>
      </c>
      <c r="O17" s="173"/>
      <c r="P17" s="165"/>
    </row>
    <row r="18" spans="2:16">
      <c r="B18" s="181">
        <v>41823</v>
      </c>
      <c r="C18" s="180" t="s">
        <v>181</v>
      </c>
      <c r="D18" s="205" t="s">
        <v>106</v>
      </c>
      <c r="E18" s="164" t="s">
        <v>75</v>
      </c>
      <c r="F18" s="165">
        <v>206</v>
      </c>
      <c r="G18" s="165">
        <v>14650</v>
      </c>
      <c r="H18" s="165"/>
      <c r="I18" s="165"/>
      <c r="J18" s="165"/>
      <c r="K18" s="174">
        <f t="shared" si="1"/>
        <v>3017900</v>
      </c>
      <c r="L18" s="174">
        <f t="shared" si="1"/>
        <v>0</v>
      </c>
      <c r="M18" s="174">
        <f t="shared" si="1"/>
        <v>0</v>
      </c>
      <c r="N18" s="174">
        <f t="shared" si="1"/>
        <v>0</v>
      </c>
      <c r="O18" s="173"/>
      <c r="P18" s="165"/>
    </row>
    <row r="19" spans="2:16">
      <c r="B19" s="181">
        <v>41823</v>
      </c>
      <c r="C19" s="180" t="s">
        <v>181</v>
      </c>
      <c r="D19" s="205" t="s">
        <v>107</v>
      </c>
      <c r="E19" s="164" t="s">
        <v>78</v>
      </c>
      <c r="F19" s="165">
        <v>230</v>
      </c>
      <c r="G19" s="165">
        <v>90500</v>
      </c>
      <c r="H19" s="165"/>
      <c r="I19" s="165"/>
      <c r="J19" s="165"/>
      <c r="K19" s="174">
        <f t="shared" si="1"/>
        <v>20815000</v>
      </c>
      <c r="L19" s="174">
        <f t="shared" si="1"/>
        <v>0</v>
      </c>
      <c r="M19" s="174">
        <f t="shared" si="1"/>
        <v>0</v>
      </c>
      <c r="N19" s="174">
        <f t="shared" si="1"/>
        <v>0</v>
      </c>
      <c r="O19" s="173"/>
      <c r="P19" s="165"/>
    </row>
    <row r="20" spans="2:16">
      <c r="B20" s="181">
        <v>41823</v>
      </c>
      <c r="C20" s="180" t="s">
        <v>181</v>
      </c>
      <c r="D20" s="205" t="s">
        <v>108</v>
      </c>
      <c r="E20" s="166" t="s">
        <v>78</v>
      </c>
      <c r="F20" s="165">
        <v>280</v>
      </c>
      <c r="G20" s="165">
        <v>142100</v>
      </c>
      <c r="H20" s="165"/>
      <c r="I20" s="165"/>
      <c r="J20" s="165"/>
      <c r="K20" s="174">
        <f t="shared" si="1"/>
        <v>39788000</v>
      </c>
      <c r="L20" s="174">
        <f t="shared" si="1"/>
        <v>0</v>
      </c>
      <c r="M20" s="174">
        <f t="shared" si="1"/>
        <v>0</v>
      </c>
      <c r="N20" s="174">
        <f t="shared" si="1"/>
        <v>0</v>
      </c>
      <c r="O20" s="173"/>
      <c r="P20" s="165"/>
    </row>
    <row r="21" spans="2:16">
      <c r="B21" s="181">
        <v>41823</v>
      </c>
      <c r="C21" s="180" t="s">
        <v>181</v>
      </c>
      <c r="D21" s="205" t="s">
        <v>109</v>
      </c>
      <c r="E21" s="164" t="s">
        <v>78</v>
      </c>
      <c r="F21" s="165">
        <v>180</v>
      </c>
      <c r="G21" s="165">
        <v>195100</v>
      </c>
      <c r="H21" s="165"/>
      <c r="I21" s="165"/>
      <c r="J21" s="165"/>
      <c r="K21" s="174">
        <f t="shared" si="1"/>
        <v>35118000</v>
      </c>
      <c r="L21" s="174">
        <f t="shared" si="1"/>
        <v>0</v>
      </c>
      <c r="M21" s="174">
        <f t="shared" si="1"/>
        <v>0</v>
      </c>
      <c r="N21" s="174">
        <f t="shared" si="1"/>
        <v>0</v>
      </c>
      <c r="O21" s="173"/>
      <c r="P21" s="165"/>
    </row>
    <row r="22" spans="2:16">
      <c r="B22" s="181">
        <v>41823</v>
      </c>
      <c r="C22" s="180" t="s">
        <v>181</v>
      </c>
      <c r="D22" s="205" t="s">
        <v>110</v>
      </c>
      <c r="E22" s="164" t="s">
        <v>78</v>
      </c>
      <c r="F22" s="165">
        <v>205</v>
      </c>
      <c r="G22" s="165">
        <v>254200</v>
      </c>
      <c r="H22" s="165"/>
      <c r="I22" s="165"/>
      <c r="J22" s="165"/>
      <c r="K22" s="174">
        <f t="shared" si="1"/>
        <v>52111000</v>
      </c>
      <c r="L22" s="174">
        <f t="shared" si="1"/>
        <v>0</v>
      </c>
      <c r="M22" s="174">
        <f t="shared" si="1"/>
        <v>0</v>
      </c>
      <c r="N22" s="174">
        <f t="shared" si="1"/>
        <v>0</v>
      </c>
      <c r="O22" s="173"/>
      <c r="P22" s="165"/>
    </row>
    <row r="23" spans="2:16">
      <c r="B23" s="181">
        <v>41823</v>
      </c>
      <c r="C23" s="180" t="s">
        <v>181</v>
      </c>
      <c r="D23" s="205" t="s">
        <v>111</v>
      </c>
      <c r="E23" s="164" t="s">
        <v>78</v>
      </c>
      <c r="F23" s="165">
        <v>2</v>
      </c>
      <c r="G23" s="165">
        <v>321800</v>
      </c>
      <c r="H23" s="165"/>
      <c r="I23" s="165"/>
      <c r="J23" s="165"/>
      <c r="K23" s="174">
        <f t="shared" si="1"/>
        <v>643600</v>
      </c>
      <c r="L23" s="174">
        <f t="shared" si="1"/>
        <v>0</v>
      </c>
      <c r="M23" s="174">
        <f t="shared" si="1"/>
        <v>0</v>
      </c>
      <c r="N23" s="174">
        <f t="shared" si="1"/>
        <v>0</v>
      </c>
      <c r="O23" s="173"/>
      <c r="P23" s="165"/>
    </row>
    <row r="24" spans="2:16">
      <c r="B24" s="181">
        <v>41823</v>
      </c>
      <c r="C24" s="180" t="s">
        <v>181</v>
      </c>
      <c r="D24" s="205" t="s">
        <v>72</v>
      </c>
      <c r="E24" s="164" t="s">
        <v>73</v>
      </c>
      <c r="F24" s="165">
        <v>150</v>
      </c>
      <c r="G24" s="165">
        <v>76000</v>
      </c>
      <c r="H24" s="165"/>
      <c r="I24" s="165"/>
      <c r="J24" s="165"/>
      <c r="K24" s="174">
        <f t="shared" si="1"/>
        <v>11400000</v>
      </c>
      <c r="L24" s="174">
        <f t="shared" si="1"/>
        <v>0</v>
      </c>
      <c r="M24" s="174">
        <f t="shared" si="1"/>
        <v>0</v>
      </c>
      <c r="N24" s="174">
        <f t="shared" si="1"/>
        <v>0</v>
      </c>
      <c r="O24" s="173"/>
      <c r="P24" s="165"/>
    </row>
    <row r="25" spans="2:16">
      <c r="B25" s="181">
        <v>41823</v>
      </c>
      <c r="C25" s="180" t="s">
        <v>181</v>
      </c>
      <c r="D25" s="205" t="s">
        <v>112</v>
      </c>
      <c r="E25" s="164" t="s">
        <v>113</v>
      </c>
      <c r="F25" s="165">
        <v>11.414999999999999</v>
      </c>
      <c r="G25" s="165">
        <v>100000</v>
      </c>
      <c r="H25" s="165"/>
      <c r="I25" s="165"/>
      <c r="J25" s="165"/>
      <c r="K25" s="174">
        <f t="shared" si="1"/>
        <v>1141500</v>
      </c>
      <c r="L25" s="174">
        <f t="shared" si="1"/>
        <v>0</v>
      </c>
      <c r="M25" s="174">
        <f t="shared" si="1"/>
        <v>0</v>
      </c>
      <c r="N25" s="174">
        <f t="shared" si="1"/>
        <v>0</v>
      </c>
      <c r="O25" s="173"/>
      <c r="P25" s="165"/>
    </row>
    <row r="26" spans="2:16">
      <c r="B26" s="181">
        <v>41823</v>
      </c>
      <c r="C26" s="180" t="s">
        <v>181</v>
      </c>
      <c r="D26" s="205" t="s">
        <v>114</v>
      </c>
      <c r="E26" s="164" t="s">
        <v>75</v>
      </c>
      <c r="F26" s="165">
        <v>20</v>
      </c>
      <c r="G26" s="165">
        <v>18000</v>
      </c>
      <c r="H26" s="165"/>
      <c r="I26" s="165"/>
      <c r="J26" s="165"/>
      <c r="K26" s="174">
        <f t="shared" si="1"/>
        <v>360000</v>
      </c>
      <c r="L26" s="174">
        <f t="shared" si="1"/>
        <v>0</v>
      </c>
      <c r="M26" s="174">
        <f t="shared" si="1"/>
        <v>0</v>
      </c>
      <c r="N26" s="174">
        <f t="shared" si="1"/>
        <v>0</v>
      </c>
      <c r="O26" s="173"/>
      <c r="P26" s="165"/>
    </row>
    <row r="27" spans="2:16">
      <c r="B27" s="181">
        <v>41824</v>
      </c>
      <c r="C27" s="180" t="s">
        <v>181</v>
      </c>
      <c r="D27" s="205" t="s">
        <v>112</v>
      </c>
      <c r="E27" s="164" t="s">
        <v>113</v>
      </c>
      <c r="F27" s="165">
        <v>2.2837000000000001</v>
      </c>
      <c r="G27" s="165">
        <v>100000</v>
      </c>
      <c r="H27" s="165"/>
      <c r="I27" s="165"/>
      <c r="J27" s="165"/>
      <c r="K27" s="174">
        <f t="shared" si="1"/>
        <v>228370</v>
      </c>
      <c r="L27" s="174">
        <f t="shared" si="1"/>
        <v>0</v>
      </c>
      <c r="M27" s="174">
        <f t="shared" si="1"/>
        <v>0</v>
      </c>
      <c r="N27" s="174">
        <f t="shared" si="1"/>
        <v>0</v>
      </c>
      <c r="O27" s="173"/>
      <c r="P27" s="165"/>
    </row>
    <row r="28" spans="2:16">
      <c r="B28" s="181">
        <v>41824</v>
      </c>
      <c r="C28" s="180" t="s">
        <v>181</v>
      </c>
      <c r="D28" s="205" t="s">
        <v>80</v>
      </c>
      <c r="E28" s="164" t="s">
        <v>113</v>
      </c>
      <c r="F28" s="165">
        <v>4.5674000000000001</v>
      </c>
      <c r="G28" s="165">
        <v>385000</v>
      </c>
      <c r="H28" s="165"/>
      <c r="I28" s="165"/>
      <c r="J28" s="165"/>
      <c r="K28" s="174">
        <f t="shared" si="1"/>
        <v>1758449</v>
      </c>
      <c r="L28" s="174">
        <f t="shared" si="1"/>
        <v>0</v>
      </c>
      <c r="M28" s="174">
        <f t="shared" si="1"/>
        <v>0</v>
      </c>
      <c r="N28" s="174">
        <f t="shared" si="1"/>
        <v>0</v>
      </c>
      <c r="O28" s="173"/>
      <c r="P28" s="165"/>
    </row>
    <row r="29" spans="2:16">
      <c r="B29" s="181">
        <v>41825</v>
      </c>
      <c r="C29" s="180" t="s">
        <v>181</v>
      </c>
      <c r="D29" s="205" t="s">
        <v>114</v>
      </c>
      <c r="E29" s="164" t="s">
        <v>75</v>
      </c>
      <c r="F29" s="165">
        <v>30</v>
      </c>
      <c r="G29" s="165">
        <v>20000</v>
      </c>
      <c r="H29" s="165"/>
      <c r="I29" s="165"/>
      <c r="J29" s="165"/>
      <c r="K29" s="174">
        <f t="shared" si="1"/>
        <v>600000</v>
      </c>
      <c r="L29" s="174">
        <f t="shared" si="1"/>
        <v>0</v>
      </c>
      <c r="M29" s="174">
        <f t="shared" si="1"/>
        <v>0</v>
      </c>
      <c r="N29" s="174">
        <f t="shared" si="1"/>
        <v>0</v>
      </c>
      <c r="O29" s="173"/>
      <c r="P29" s="165"/>
    </row>
    <row r="30" spans="2:16">
      <c r="B30" s="181">
        <v>41825</v>
      </c>
      <c r="C30" s="180" t="s">
        <v>181</v>
      </c>
      <c r="D30" s="205" t="s">
        <v>115</v>
      </c>
      <c r="E30" s="164" t="s">
        <v>113</v>
      </c>
      <c r="F30" s="165">
        <v>4.5674000000000001</v>
      </c>
      <c r="G30" s="165">
        <v>140000</v>
      </c>
      <c r="H30" s="165"/>
      <c r="I30" s="165"/>
      <c r="J30" s="165"/>
      <c r="K30" s="174">
        <f t="shared" si="1"/>
        <v>639436</v>
      </c>
      <c r="L30" s="174">
        <f t="shared" si="1"/>
        <v>0</v>
      </c>
      <c r="M30" s="174">
        <f t="shared" si="1"/>
        <v>0</v>
      </c>
      <c r="N30" s="174">
        <f t="shared" si="1"/>
        <v>0</v>
      </c>
      <c r="O30" s="173"/>
      <c r="P30" s="165"/>
    </row>
    <row r="31" spans="2:16">
      <c r="B31" s="181">
        <v>41825</v>
      </c>
      <c r="C31" s="180" t="s">
        <v>181</v>
      </c>
      <c r="D31" s="205" t="s">
        <v>112</v>
      </c>
      <c r="E31" s="164" t="s">
        <v>113</v>
      </c>
      <c r="F31" s="165">
        <v>9.1348000000000003</v>
      </c>
      <c r="G31" s="165">
        <v>100000</v>
      </c>
      <c r="H31" s="165"/>
      <c r="I31" s="165"/>
      <c r="J31" s="165"/>
      <c r="K31" s="174">
        <f t="shared" si="1"/>
        <v>913480</v>
      </c>
      <c r="L31" s="174">
        <f t="shared" si="1"/>
        <v>0</v>
      </c>
      <c r="M31" s="174">
        <f t="shared" si="1"/>
        <v>0</v>
      </c>
      <c r="N31" s="174">
        <f t="shared" si="1"/>
        <v>0</v>
      </c>
      <c r="O31" s="173"/>
      <c r="P31" s="165"/>
    </row>
    <row r="32" spans="2:16">
      <c r="B32" s="181">
        <v>41825</v>
      </c>
      <c r="C32" s="180" t="s">
        <v>181</v>
      </c>
      <c r="D32" s="205" t="s">
        <v>80</v>
      </c>
      <c r="E32" s="164" t="s">
        <v>113</v>
      </c>
      <c r="F32" s="165">
        <v>4.5674000000000001</v>
      </c>
      <c r="G32" s="165">
        <v>385000</v>
      </c>
      <c r="H32" s="165"/>
      <c r="I32" s="165"/>
      <c r="J32" s="165"/>
      <c r="K32" s="174">
        <f t="shared" si="1"/>
        <v>1758449</v>
      </c>
      <c r="L32" s="174">
        <f t="shared" si="1"/>
        <v>0</v>
      </c>
      <c r="M32" s="174">
        <f t="shared" si="1"/>
        <v>0</v>
      </c>
      <c r="N32" s="174">
        <f t="shared" si="1"/>
        <v>0</v>
      </c>
      <c r="O32" s="173"/>
      <c r="P32" s="165"/>
    </row>
    <row r="33" spans="2:16">
      <c r="B33" s="181">
        <v>41825</v>
      </c>
      <c r="C33" s="180" t="s">
        <v>181</v>
      </c>
      <c r="D33" s="205" t="s">
        <v>116</v>
      </c>
      <c r="E33" s="164" t="s">
        <v>113</v>
      </c>
      <c r="F33" s="165">
        <v>2.2837000000000001</v>
      </c>
      <c r="G33" s="165">
        <v>345000</v>
      </c>
      <c r="H33" s="165"/>
      <c r="I33" s="165"/>
      <c r="J33" s="165"/>
      <c r="K33" s="174">
        <f t="shared" si="1"/>
        <v>787876.5</v>
      </c>
      <c r="L33" s="174">
        <f t="shared" si="1"/>
        <v>0</v>
      </c>
      <c r="M33" s="174">
        <f t="shared" si="1"/>
        <v>0</v>
      </c>
      <c r="N33" s="174">
        <f t="shared" si="1"/>
        <v>0</v>
      </c>
      <c r="O33" s="173"/>
      <c r="P33" s="165"/>
    </row>
    <row r="34" spans="2:16">
      <c r="B34" s="181">
        <v>41825</v>
      </c>
      <c r="C34" s="180" t="s">
        <v>181</v>
      </c>
      <c r="D34" s="205" t="s">
        <v>117</v>
      </c>
      <c r="E34" s="164" t="s">
        <v>113</v>
      </c>
      <c r="F34" s="165">
        <v>2.2837000000000001</v>
      </c>
      <c r="G34" s="165">
        <v>310000</v>
      </c>
      <c r="H34" s="165"/>
      <c r="I34" s="165"/>
      <c r="J34" s="165"/>
      <c r="K34" s="174">
        <f t="shared" si="1"/>
        <v>707947</v>
      </c>
      <c r="L34" s="174">
        <f t="shared" si="1"/>
        <v>0</v>
      </c>
      <c r="M34" s="174">
        <f t="shared" si="1"/>
        <v>0</v>
      </c>
      <c r="N34" s="174">
        <f t="shared" si="1"/>
        <v>0</v>
      </c>
      <c r="O34" s="173"/>
      <c r="P34" s="165"/>
    </row>
    <row r="35" spans="2:16">
      <c r="B35" s="181">
        <v>41825</v>
      </c>
      <c r="C35" s="180" t="s">
        <v>181</v>
      </c>
      <c r="D35" s="205" t="s">
        <v>103</v>
      </c>
      <c r="E35" s="164" t="s">
        <v>75</v>
      </c>
      <c r="F35" s="165">
        <v>20</v>
      </c>
      <c r="G35" s="165">
        <v>17000</v>
      </c>
      <c r="H35" s="165"/>
      <c r="I35" s="165"/>
      <c r="J35" s="165"/>
      <c r="K35" s="174">
        <f t="shared" si="1"/>
        <v>340000</v>
      </c>
      <c r="L35" s="174">
        <f t="shared" si="1"/>
        <v>0</v>
      </c>
      <c r="M35" s="174">
        <f t="shared" si="1"/>
        <v>0</v>
      </c>
      <c r="N35" s="174">
        <f t="shared" si="1"/>
        <v>0</v>
      </c>
      <c r="O35" s="173"/>
      <c r="P35" s="165"/>
    </row>
    <row r="36" spans="2:16">
      <c r="B36" s="181">
        <v>41825</v>
      </c>
      <c r="C36" s="180" t="s">
        <v>181</v>
      </c>
      <c r="D36" s="205" t="s">
        <v>102</v>
      </c>
      <c r="E36" s="164" t="s">
        <v>75</v>
      </c>
      <c r="F36" s="165">
        <v>10</v>
      </c>
      <c r="G36" s="165">
        <v>17000</v>
      </c>
      <c r="H36" s="165"/>
      <c r="I36" s="165"/>
      <c r="J36" s="165"/>
      <c r="K36" s="174">
        <f t="shared" si="1"/>
        <v>170000</v>
      </c>
      <c r="L36" s="174">
        <f t="shared" si="1"/>
        <v>0</v>
      </c>
      <c r="M36" s="174">
        <f t="shared" si="1"/>
        <v>0</v>
      </c>
      <c r="N36" s="174">
        <f t="shared" si="1"/>
        <v>0</v>
      </c>
      <c r="O36" s="173"/>
      <c r="P36" s="165"/>
    </row>
    <row r="37" spans="2:16">
      <c r="B37" s="181">
        <v>41826</v>
      </c>
      <c r="C37" s="180" t="s">
        <v>181</v>
      </c>
      <c r="D37" s="205" t="s">
        <v>118</v>
      </c>
      <c r="E37" s="164" t="s">
        <v>78</v>
      </c>
      <c r="F37" s="165">
        <v>300</v>
      </c>
      <c r="G37" s="165">
        <v>17000</v>
      </c>
      <c r="H37" s="165"/>
      <c r="I37" s="165"/>
      <c r="J37" s="165"/>
      <c r="K37" s="174">
        <f t="shared" si="1"/>
        <v>5100000</v>
      </c>
      <c r="L37" s="174">
        <f t="shared" si="1"/>
        <v>0</v>
      </c>
      <c r="M37" s="174">
        <f t="shared" si="1"/>
        <v>0</v>
      </c>
      <c r="N37" s="174">
        <f t="shared" si="1"/>
        <v>0</v>
      </c>
      <c r="O37" s="173"/>
      <c r="P37" s="165"/>
    </row>
    <row r="38" spans="2:16">
      <c r="B38" s="181">
        <v>41826</v>
      </c>
      <c r="C38" s="180" t="s">
        <v>181</v>
      </c>
      <c r="D38" s="205" t="s">
        <v>104</v>
      </c>
      <c r="E38" s="164" t="s">
        <v>78</v>
      </c>
      <c r="F38" s="165">
        <v>2000</v>
      </c>
      <c r="G38" s="165">
        <v>28000</v>
      </c>
      <c r="H38" s="165"/>
      <c r="I38" s="165"/>
      <c r="J38" s="165"/>
      <c r="K38" s="174">
        <f t="shared" si="1"/>
        <v>56000000</v>
      </c>
      <c r="L38" s="174">
        <f t="shared" si="1"/>
        <v>0</v>
      </c>
      <c r="M38" s="174">
        <f t="shared" si="1"/>
        <v>0</v>
      </c>
      <c r="N38" s="174">
        <f t="shared" si="1"/>
        <v>0</v>
      </c>
      <c r="O38" s="173"/>
      <c r="P38" s="165"/>
    </row>
    <row r="39" spans="2:16">
      <c r="B39" s="181">
        <v>41826</v>
      </c>
      <c r="C39" s="180" t="s">
        <v>181</v>
      </c>
      <c r="D39" s="205" t="s">
        <v>119</v>
      </c>
      <c r="E39" s="164" t="s">
        <v>120</v>
      </c>
      <c r="F39" s="165">
        <v>1</v>
      </c>
      <c r="G39" s="165"/>
      <c r="H39" s="165"/>
      <c r="I39" s="165"/>
      <c r="J39" s="165">
        <v>100000</v>
      </c>
      <c r="K39" s="174">
        <f t="shared" si="1"/>
        <v>0</v>
      </c>
      <c r="L39" s="174">
        <f t="shared" si="1"/>
        <v>0</v>
      </c>
      <c r="M39" s="174">
        <f t="shared" si="1"/>
        <v>0</v>
      </c>
      <c r="N39" s="174">
        <f t="shared" si="1"/>
        <v>100000</v>
      </c>
      <c r="O39" s="173"/>
      <c r="P39" s="165"/>
    </row>
    <row r="40" spans="2:16" ht="47.25">
      <c r="B40" s="181">
        <v>41827</v>
      </c>
      <c r="C40" s="180" t="s">
        <v>181</v>
      </c>
      <c r="D40" s="205" t="s">
        <v>121</v>
      </c>
      <c r="E40" s="164" t="s">
        <v>122</v>
      </c>
      <c r="F40" s="165">
        <v>1</v>
      </c>
      <c r="G40" s="165"/>
      <c r="H40" s="165"/>
      <c r="I40" s="165"/>
      <c r="J40" s="165">
        <v>4000000</v>
      </c>
      <c r="K40" s="174">
        <f t="shared" si="1"/>
        <v>0</v>
      </c>
      <c r="L40" s="174">
        <f t="shared" si="1"/>
        <v>0</v>
      </c>
      <c r="M40" s="174">
        <f t="shared" si="1"/>
        <v>0</v>
      </c>
      <c r="N40" s="174">
        <f t="shared" si="1"/>
        <v>4000000</v>
      </c>
      <c r="O40" s="173"/>
      <c r="P40" s="165"/>
    </row>
    <row r="41" spans="2:16" ht="31.5">
      <c r="B41" s="181">
        <v>41827</v>
      </c>
      <c r="C41" s="180" t="s">
        <v>181</v>
      </c>
      <c r="D41" s="205" t="s">
        <v>123</v>
      </c>
      <c r="E41" s="164" t="s">
        <v>124</v>
      </c>
      <c r="F41" s="165">
        <v>18</v>
      </c>
      <c r="G41" s="165">
        <v>14000</v>
      </c>
      <c r="H41" s="165"/>
      <c r="I41" s="165"/>
      <c r="J41" s="165"/>
      <c r="K41" s="174">
        <f t="shared" si="1"/>
        <v>252000</v>
      </c>
      <c r="L41" s="174">
        <f t="shared" si="1"/>
        <v>0</v>
      </c>
      <c r="M41" s="174">
        <f t="shared" si="1"/>
        <v>0</v>
      </c>
      <c r="N41" s="174">
        <f t="shared" si="1"/>
        <v>0</v>
      </c>
      <c r="O41" s="173"/>
      <c r="P41" s="165"/>
    </row>
    <row r="42" spans="2:16">
      <c r="B42" s="181">
        <v>41827</v>
      </c>
      <c r="C42" s="180" t="s">
        <v>181</v>
      </c>
      <c r="D42" s="205" t="s">
        <v>112</v>
      </c>
      <c r="E42" s="164" t="s">
        <v>113</v>
      </c>
      <c r="F42" s="165">
        <v>2.2837000000000001</v>
      </c>
      <c r="G42" s="165">
        <v>100000</v>
      </c>
      <c r="H42" s="165"/>
      <c r="I42" s="165"/>
      <c r="J42" s="165"/>
      <c r="K42" s="174">
        <f t="shared" si="1"/>
        <v>228370</v>
      </c>
      <c r="L42" s="174">
        <f t="shared" si="1"/>
        <v>0</v>
      </c>
      <c r="M42" s="174">
        <f t="shared" si="1"/>
        <v>0</v>
      </c>
      <c r="N42" s="174">
        <f t="shared" si="1"/>
        <v>0</v>
      </c>
      <c r="O42" s="173"/>
      <c r="P42" s="165"/>
    </row>
    <row r="43" spans="2:16">
      <c r="B43" s="181">
        <v>41827</v>
      </c>
      <c r="C43" s="180" t="s">
        <v>181</v>
      </c>
      <c r="D43" s="205" t="s">
        <v>80</v>
      </c>
      <c r="E43" s="164" t="s">
        <v>113</v>
      </c>
      <c r="F43" s="165">
        <v>2.2837000000000001</v>
      </c>
      <c r="G43" s="165">
        <v>385000</v>
      </c>
      <c r="H43" s="165"/>
      <c r="I43" s="165"/>
      <c r="J43" s="165"/>
      <c r="K43" s="174">
        <f t="shared" si="1"/>
        <v>879224.5</v>
      </c>
      <c r="L43" s="174">
        <f t="shared" si="1"/>
        <v>0</v>
      </c>
      <c r="M43" s="174">
        <f t="shared" si="1"/>
        <v>0</v>
      </c>
      <c r="N43" s="174">
        <f t="shared" si="1"/>
        <v>0</v>
      </c>
      <c r="O43" s="173"/>
      <c r="P43" s="165"/>
    </row>
    <row r="44" spans="2:16">
      <c r="B44" s="181">
        <v>41828</v>
      </c>
      <c r="C44" s="180" t="s">
        <v>181</v>
      </c>
      <c r="D44" s="205" t="s">
        <v>115</v>
      </c>
      <c r="E44" s="164" t="s">
        <v>113</v>
      </c>
      <c r="F44" s="165">
        <v>2.2837000000000001</v>
      </c>
      <c r="G44" s="165">
        <v>140000</v>
      </c>
      <c r="H44" s="165"/>
      <c r="I44" s="165"/>
      <c r="J44" s="165"/>
      <c r="K44" s="174">
        <f t="shared" si="1"/>
        <v>319718</v>
      </c>
      <c r="L44" s="174">
        <f t="shared" si="1"/>
        <v>0</v>
      </c>
      <c r="M44" s="174">
        <f t="shared" si="1"/>
        <v>0</v>
      </c>
      <c r="N44" s="174">
        <f t="shared" si="1"/>
        <v>0</v>
      </c>
      <c r="O44" s="173"/>
      <c r="P44" s="165"/>
    </row>
    <row r="45" spans="2:16">
      <c r="B45" s="181">
        <v>41828</v>
      </c>
      <c r="C45" s="180" t="s">
        <v>181</v>
      </c>
      <c r="D45" s="205" t="s">
        <v>117</v>
      </c>
      <c r="E45" s="164" t="s">
        <v>113</v>
      </c>
      <c r="F45" s="165">
        <v>2.2837000000000001</v>
      </c>
      <c r="G45" s="165">
        <v>310000</v>
      </c>
      <c r="H45" s="165"/>
      <c r="I45" s="165"/>
      <c r="J45" s="165"/>
      <c r="K45" s="174">
        <f t="shared" si="1"/>
        <v>707947</v>
      </c>
      <c r="L45" s="174">
        <f t="shared" si="1"/>
        <v>0</v>
      </c>
      <c r="M45" s="174">
        <f t="shared" si="1"/>
        <v>0</v>
      </c>
      <c r="N45" s="174">
        <f t="shared" si="1"/>
        <v>0</v>
      </c>
      <c r="O45" s="173"/>
      <c r="P45" s="165"/>
    </row>
    <row r="46" spans="2:16">
      <c r="B46" s="181">
        <v>41830</v>
      </c>
      <c r="C46" s="180" t="s">
        <v>181</v>
      </c>
      <c r="D46" s="205" t="s">
        <v>125</v>
      </c>
      <c r="E46" s="164"/>
      <c r="F46" s="165"/>
      <c r="G46" s="165"/>
      <c r="H46" s="165"/>
      <c r="I46" s="165"/>
      <c r="J46" s="165">
        <v>831000</v>
      </c>
      <c r="K46" s="174">
        <f t="shared" si="1"/>
        <v>0</v>
      </c>
      <c r="L46" s="174">
        <f t="shared" si="1"/>
        <v>0</v>
      </c>
      <c r="M46" s="174">
        <f t="shared" si="1"/>
        <v>0</v>
      </c>
      <c r="N46" s="174">
        <f t="shared" si="1"/>
        <v>831000</v>
      </c>
      <c r="O46" s="173"/>
      <c r="P46" s="165"/>
    </row>
    <row r="47" spans="2:16" ht="31.5">
      <c r="B47" s="181">
        <v>41829</v>
      </c>
      <c r="C47" s="180" t="s">
        <v>181</v>
      </c>
      <c r="D47" s="205" t="s">
        <v>126</v>
      </c>
      <c r="E47" s="164"/>
      <c r="F47" s="165"/>
      <c r="G47" s="165"/>
      <c r="H47" s="165"/>
      <c r="I47" s="165"/>
      <c r="J47" s="165">
        <v>50000</v>
      </c>
      <c r="K47" s="174">
        <f t="shared" si="1"/>
        <v>0</v>
      </c>
      <c r="L47" s="174">
        <f t="shared" si="1"/>
        <v>0</v>
      </c>
      <c r="M47" s="174">
        <f t="shared" si="1"/>
        <v>0</v>
      </c>
      <c r="N47" s="174">
        <f t="shared" si="1"/>
        <v>50000</v>
      </c>
      <c r="O47" s="173"/>
      <c r="P47" s="165"/>
    </row>
    <row r="48" spans="2:16" ht="31.5">
      <c r="B48" s="181">
        <v>41830</v>
      </c>
      <c r="C48" s="180" t="s">
        <v>181</v>
      </c>
      <c r="D48" s="205" t="s">
        <v>126</v>
      </c>
      <c r="E48" s="164"/>
      <c r="F48" s="165"/>
      <c r="G48" s="165"/>
      <c r="H48" s="165"/>
      <c r="I48" s="165"/>
      <c r="J48" s="165">
        <v>50000</v>
      </c>
      <c r="K48" s="174">
        <f t="shared" si="1"/>
        <v>0</v>
      </c>
      <c r="L48" s="174">
        <f t="shared" si="1"/>
        <v>0</v>
      </c>
      <c r="M48" s="174">
        <f t="shared" si="1"/>
        <v>0</v>
      </c>
      <c r="N48" s="174">
        <f t="shared" si="1"/>
        <v>50000</v>
      </c>
      <c r="O48" s="173"/>
      <c r="P48" s="165"/>
    </row>
    <row r="49" spans="2:16">
      <c r="B49" s="181">
        <v>41832</v>
      </c>
      <c r="C49" s="180" t="s">
        <v>181</v>
      </c>
      <c r="D49" s="205" t="s">
        <v>117</v>
      </c>
      <c r="E49" s="164" t="s">
        <v>113</v>
      </c>
      <c r="F49" s="165">
        <v>2.2837000000000001</v>
      </c>
      <c r="G49" s="165">
        <v>310000</v>
      </c>
      <c r="H49" s="165"/>
      <c r="I49" s="165"/>
      <c r="J49" s="165"/>
      <c r="K49" s="174">
        <f t="shared" si="1"/>
        <v>707947</v>
      </c>
      <c r="L49" s="174">
        <f t="shared" si="1"/>
        <v>0</v>
      </c>
      <c r="M49" s="174">
        <f t="shared" si="1"/>
        <v>0</v>
      </c>
      <c r="N49" s="174">
        <f t="shared" si="1"/>
        <v>0</v>
      </c>
      <c r="O49" s="173"/>
      <c r="P49" s="165"/>
    </row>
    <row r="50" spans="2:16">
      <c r="B50" s="181">
        <v>41832</v>
      </c>
      <c r="C50" s="180" t="s">
        <v>181</v>
      </c>
      <c r="D50" s="205" t="s">
        <v>115</v>
      </c>
      <c r="E50" s="164" t="s">
        <v>113</v>
      </c>
      <c r="F50" s="165">
        <v>2.2837000000000001</v>
      </c>
      <c r="G50" s="165">
        <v>140000</v>
      </c>
      <c r="H50" s="165"/>
      <c r="I50" s="165"/>
      <c r="J50" s="165"/>
      <c r="K50" s="174">
        <f t="shared" si="1"/>
        <v>319718</v>
      </c>
      <c r="L50" s="174">
        <f t="shared" si="1"/>
        <v>0</v>
      </c>
      <c r="M50" s="174">
        <f t="shared" si="1"/>
        <v>0</v>
      </c>
      <c r="N50" s="174">
        <f t="shared" si="1"/>
        <v>0</v>
      </c>
      <c r="O50" s="173"/>
      <c r="P50" s="165"/>
    </row>
    <row r="51" spans="2:16">
      <c r="B51" s="181">
        <v>41832</v>
      </c>
      <c r="C51" s="180" t="s">
        <v>181</v>
      </c>
      <c r="D51" s="205" t="s">
        <v>80</v>
      </c>
      <c r="E51" s="164" t="s">
        <v>113</v>
      </c>
      <c r="F51" s="165">
        <v>2.2837000000000001</v>
      </c>
      <c r="G51" s="165">
        <v>385000</v>
      </c>
      <c r="H51" s="165"/>
      <c r="I51" s="165"/>
      <c r="J51" s="165"/>
      <c r="K51" s="174">
        <f t="shared" si="1"/>
        <v>879224.5</v>
      </c>
      <c r="L51" s="174">
        <f t="shared" si="1"/>
        <v>0</v>
      </c>
      <c r="M51" s="174">
        <f t="shared" si="1"/>
        <v>0</v>
      </c>
      <c r="N51" s="174">
        <f t="shared" si="1"/>
        <v>0</v>
      </c>
      <c r="O51" s="173"/>
      <c r="P51" s="165"/>
    </row>
    <row r="52" spans="2:16">
      <c r="B52" s="181">
        <v>41833</v>
      </c>
      <c r="C52" s="180" t="s">
        <v>181</v>
      </c>
      <c r="D52" s="205" t="s">
        <v>115</v>
      </c>
      <c r="E52" s="164" t="s">
        <v>113</v>
      </c>
      <c r="F52" s="165">
        <v>2.2837000000000001</v>
      </c>
      <c r="G52" s="165">
        <v>140000</v>
      </c>
      <c r="H52" s="165"/>
      <c r="I52" s="165"/>
      <c r="J52" s="165"/>
      <c r="K52" s="174">
        <f t="shared" si="1"/>
        <v>319718</v>
      </c>
      <c r="L52" s="174">
        <f t="shared" si="1"/>
        <v>0</v>
      </c>
      <c r="M52" s="174">
        <f t="shared" si="1"/>
        <v>0</v>
      </c>
      <c r="N52" s="174">
        <f t="shared" si="1"/>
        <v>0</v>
      </c>
      <c r="O52" s="173"/>
      <c r="P52" s="165"/>
    </row>
    <row r="53" spans="2:16">
      <c r="B53" s="181">
        <v>41833</v>
      </c>
      <c r="C53" s="180" t="s">
        <v>181</v>
      </c>
      <c r="D53" s="205" t="s">
        <v>80</v>
      </c>
      <c r="E53" s="164" t="s">
        <v>113</v>
      </c>
      <c r="F53" s="165">
        <v>2.2837000000000001</v>
      </c>
      <c r="G53" s="165">
        <v>385000</v>
      </c>
      <c r="H53" s="165"/>
      <c r="I53" s="165"/>
      <c r="J53" s="165"/>
      <c r="K53" s="174">
        <f t="shared" si="1"/>
        <v>879224.5</v>
      </c>
      <c r="L53" s="174">
        <f t="shared" si="1"/>
        <v>0</v>
      </c>
      <c r="M53" s="174">
        <f t="shared" si="1"/>
        <v>0</v>
      </c>
      <c r="N53" s="174">
        <f t="shared" si="1"/>
        <v>0</v>
      </c>
      <c r="O53" s="173"/>
      <c r="P53" s="165"/>
    </row>
    <row r="54" spans="2:16">
      <c r="B54" s="181">
        <v>41834</v>
      </c>
      <c r="C54" s="180" t="s">
        <v>181</v>
      </c>
      <c r="D54" s="205" t="s">
        <v>115</v>
      </c>
      <c r="E54" s="164" t="s">
        <v>113</v>
      </c>
      <c r="F54" s="165">
        <v>2.2837000000000001</v>
      </c>
      <c r="G54" s="165">
        <v>140000</v>
      </c>
      <c r="H54" s="165"/>
      <c r="I54" s="165"/>
      <c r="J54" s="165"/>
      <c r="K54" s="174">
        <f t="shared" si="1"/>
        <v>319718</v>
      </c>
      <c r="L54" s="174">
        <f t="shared" si="1"/>
        <v>0</v>
      </c>
      <c r="M54" s="174">
        <f t="shared" si="1"/>
        <v>0</v>
      </c>
      <c r="N54" s="174">
        <f t="shared" si="1"/>
        <v>0</v>
      </c>
      <c r="O54" s="173"/>
      <c r="P54" s="165"/>
    </row>
    <row r="55" spans="2:16">
      <c r="B55" s="181">
        <v>41834</v>
      </c>
      <c r="C55" s="180" t="s">
        <v>181</v>
      </c>
      <c r="D55" s="205" t="s">
        <v>80</v>
      </c>
      <c r="E55" s="164" t="s">
        <v>113</v>
      </c>
      <c r="F55" s="165">
        <v>2.2837000000000001</v>
      </c>
      <c r="G55" s="165">
        <v>385000</v>
      </c>
      <c r="H55" s="165"/>
      <c r="I55" s="165"/>
      <c r="J55" s="165"/>
      <c r="K55" s="174">
        <f t="shared" si="1"/>
        <v>879224.5</v>
      </c>
      <c r="L55" s="174">
        <f t="shared" si="1"/>
        <v>0</v>
      </c>
      <c r="M55" s="174">
        <f t="shared" si="1"/>
        <v>0</v>
      </c>
      <c r="N55" s="174">
        <f t="shared" si="1"/>
        <v>0</v>
      </c>
      <c r="O55" s="173"/>
      <c r="P55" s="165"/>
    </row>
    <row r="56" spans="2:16">
      <c r="B56" s="181">
        <v>41836</v>
      </c>
      <c r="C56" s="180" t="s">
        <v>181</v>
      </c>
      <c r="D56" s="205" t="s">
        <v>115</v>
      </c>
      <c r="E56" s="164" t="s">
        <v>113</v>
      </c>
      <c r="F56" s="165">
        <v>2.2837000000000001</v>
      </c>
      <c r="G56" s="165">
        <v>140000</v>
      </c>
      <c r="H56" s="165"/>
      <c r="I56" s="165"/>
      <c r="J56" s="165"/>
      <c r="K56" s="174">
        <f t="shared" si="1"/>
        <v>319718</v>
      </c>
      <c r="L56" s="174">
        <f t="shared" si="1"/>
        <v>0</v>
      </c>
      <c r="M56" s="174">
        <f t="shared" si="1"/>
        <v>0</v>
      </c>
      <c r="N56" s="174">
        <f t="shared" si="1"/>
        <v>0</v>
      </c>
      <c r="O56" s="173"/>
      <c r="P56" s="165"/>
    </row>
    <row r="57" spans="2:16">
      <c r="B57" s="181">
        <v>41836</v>
      </c>
      <c r="C57" s="180" t="s">
        <v>181</v>
      </c>
      <c r="D57" s="205" t="s">
        <v>80</v>
      </c>
      <c r="E57" s="164" t="s">
        <v>113</v>
      </c>
      <c r="F57" s="165">
        <v>2.2837000000000001</v>
      </c>
      <c r="G57" s="165">
        <v>385000</v>
      </c>
      <c r="H57" s="165"/>
      <c r="I57" s="165"/>
      <c r="J57" s="165"/>
      <c r="K57" s="174">
        <f t="shared" si="1"/>
        <v>879224.5</v>
      </c>
      <c r="L57" s="174">
        <f t="shared" si="1"/>
        <v>0</v>
      </c>
      <c r="M57" s="174">
        <f t="shared" si="1"/>
        <v>0</v>
      </c>
      <c r="N57" s="174">
        <f t="shared" si="1"/>
        <v>0</v>
      </c>
      <c r="O57" s="173"/>
      <c r="P57" s="165"/>
    </row>
    <row r="58" spans="2:16">
      <c r="B58" s="181">
        <v>41837</v>
      </c>
      <c r="C58" s="180" t="s">
        <v>181</v>
      </c>
      <c r="D58" s="205" t="s">
        <v>127</v>
      </c>
      <c r="E58" s="164"/>
      <c r="F58" s="165"/>
      <c r="G58" s="165"/>
      <c r="H58" s="165"/>
      <c r="I58" s="165"/>
      <c r="J58" s="165">
        <v>328625</v>
      </c>
      <c r="K58" s="174">
        <f t="shared" si="1"/>
        <v>0</v>
      </c>
      <c r="L58" s="174">
        <f t="shared" si="1"/>
        <v>0</v>
      </c>
      <c r="M58" s="174">
        <f t="shared" si="1"/>
        <v>0</v>
      </c>
      <c r="N58" s="174">
        <f t="shared" si="1"/>
        <v>328625</v>
      </c>
      <c r="O58" s="173"/>
      <c r="P58" s="165"/>
    </row>
    <row r="59" spans="2:16">
      <c r="B59" s="181">
        <v>41837</v>
      </c>
      <c r="C59" s="180" t="s">
        <v>181</v>
      </c>
      <c r="D59" s="205" t="s">
        <v>80</v>
      </c>
      <c r="E59" s="164" t="s">
        <v>113</v>
      </c>
      <c r="F59" s="165">
        <v>2.2837000000000001</v>
      </c>
      <c r="G59" s="165">
        <v>385000</v>
      </c>
      <c r="H59" s="165"/>
      <c r="I59" s="165"/>
      <c r="J59" s="165"/>
      <c r="K59" s="174">
        <f t="shared" si="1"/>
        <v>879224.5</v>
      </c>
      <c r="L59" s="174">
        <f t="shared" si="1"/>
        <v>0</v>
      </c>
      <c r="M59" s="174">
        <f t="shared" si="1"/>
        <v>0</v>
      </c>
      <c r="N59" s="174">
        <f t="shared" si="1"/>
        <v>0</v>
      </c>
      <c r="O59" s="173"/>
      <c r="P59" s="165"/>
    </row>
    <row r="60" spans="2:16">
      <c r="B60" s="181">
        <v>41837</v>
      </c>
      <c r="C60" s="180" t="s">
        <v>181</v>
      </c>
      <c r="D60" s="205" t="s">
        <v>117</v>
      </c>
      <c r="E60" s="164" t="s">
        <v>113</v>
      </c>
      <c r="F60" s="165">
        <v>2.2837000000000001</v>
      </c>
      <c r="G60" s="165">
        <v>310000</v>
      </c>
      <c r="H60" s="165"/>
      <c r="I60" s="165"/>
      <c r="J60" s="165"/>
      <c r="K60" s="174">
        <f t="shared" si="1"/>
        <v>707947</v>
      </c>
      <c r="L60" s="174">
        <f t="shared" si="1"/>
        <v>0</v>
      </c>
      <c r="M60" s="174">
        <f t="shared" si="1"/>
        <v>0</v>
      </c>
      <c r="N60" s="174">
        <f t="shared" si="1"/>
        <v>0</v>
      </c>
      <c r="O60" s="173"/>
      <c r="P60" s="165"/>
    </row>
    <row r="61" spans="2:16">
      <c r="B61" s="181">
        <v>41838</v>
      </c>
      <c r="C61" s="180" t="s">
        <v>181</v>
      </c>
      <c r="D61" s="205" t="s">
        <v>115</v>
      </c>
      <c r="E61" s="164" t="s">
        <v>113</v>
      </c>
      <c r="F61" s="165">
        <v>2.2837000000000001</v>
      </c>
      <c r="G61" s="165">
        <v>140000</v>
      </c>
      <c r="H61" s="165"/>
      <c r="I61" s="165"/>
      <c r="J61" s="165"/>
      <c r="K61" s="174">
        <f t="shared" si="1"/>
        <v>319718</v>
      </c>
      <c r="L61" s="174">
        <f t="shared" si="1"/>
        <v>0</v>
      </c>
      <c r="M61" s="174">
        <f t="shared" si="1"/>
        <v>0</v>
      </c>
      <c r="N61" s="174">
        <f t="shared" si="1"/>
        <v>0</v>
      </c>
      <c r="O61" s="173"/>
      <c r="P61" s="165"/>
    </row>
    <row r="62" spans="2:16">
      <c r="B62" s="181">
        <v>41839</v>
      </c>
      <c r="C62" s="180" t="s">
        <v>181</v>
      </c>
      <c r="D62" s="205" t="s">
        <v>115</v>
      </c>
      <c r="E62" s="164" t="s">
        <v>113</v>
      </c>
      <c r="F62" s="165">
        <v>2.2837000000000001</v>
      </c>
      <c r="G62" s="165">
        <v>140000</v>
      </c>
      <c r="H62" s="165"/>
      <c r="I62" s="165"/>
      <c r="J62" s="165"/>
      <c r="K62" s="174">
        <f t="shared" si="1"/>
        <v>319718</v>
      </c>
      <c r="L62" s="174">
        <f t="shared" si="1"/>
        <v>0</v>
      </c>
      <c r="M62" s="174">
        <f t="shared" si="1"/>
        <v>0</v>
      </c>
      <c r="N62" s="174">
        <f t="shared" si="1"/>
        <v>0</v>
      </c>
      <c r="O62" s="173"/>
      <c r="P62" s="165"/>
    </row>
    <row r="63" spans="2:16">
      <c r="B63" s="181">
        <v>41839</v>
      </c>
      <c r="C63" s="180" t="s">
        <v>181</v>
      </c>
      <c r="D63" s="205" t="s">
        <v>80</v>
      </c>
      <c r="E63" s="164" t="s">
        <v>113</v>
      </c>
      <c r="F63" s="165">
        <v>2.2837000000000001</v>
      </c>
      <c r="G63" s="165">
        <v>385000</v>
      </c>
      <c r="H63" s="165"/>
      <c r="I63" s="165"/>
      <c r="J63" s="165"/>
      <c r="K63" s="174">
        <f t="shared" si="1"/>
        <v>879224.5</v>
      </c>
      <c r="L63" s="174">
        <f t="shared" si="1"/>
        <v>0</v>
      </c>
      <c r="M63" s="174">
        <f t="shared" si="1"/>
        <v>0</v>
      </c>
      <c r="N63" s="174">
        <f t="shared" si="1"/>
        <v>0</v>
      </c>
      <c r="O63" s="173"/>
      <c r="P63" s="165"/>
    </row>
    <row r="64" spans="2:16" ht="47.25">
      <c r="B64" s="181">
        <v>41839</v>
      </c>
      <c r="C64" s="180" t="s">
        <v>181</v>
      </c>
      <c r="D64" s="205" t="s">
        <v>128</v>
      </c>
      <c r="E64" s="164"/>
      <c r="F64" s="165"/>
      <c r="G64" s="165"/>
      <c r="H64" s="165"/>
      <c r="I64" s="165"/>
      <c r="J64" s="165">
        <v>80000</v>
      </c>
      <c r="K64" s="174">
        <f t="shared" si="1"/>
        <v>0</v>
      </c>
      <c r="L64" s="174">
        <f t="shared" si="1"/>
        <v>0</v>
      </c>
      <c r="M64" s="174">
        <f t="shared" si="1"/>
        <v>0</v>
      </c>
      <c r="N64" s="174">
        <f t="shared" si="1"/>
        <v>80000</v>
      </c>
      <c r="O64" s="173"/>
      <c r="P64" s="165"/>
    </row>
    <row r="65" spans="2:16">
      <c r="B65" s="181">
        <v>41840</v>
      </c>
      <c r="C65" s="180" t="s">
        <v>181</v>
      </c>
      <c r="D65" s="205" t="s">
        <v>80</v>
      </c>
      <c r="E65" s="164" t="s">
        <v>113</v>
      </c>
      <c r="F65" s="165">
        <v>2.2837000000000001</v>
      </c>
      <c r="G65" s="165">
        <v>385000</v>
      </c>
      <c r="H65" s="165"/>
      <c r="I65" s="165"/>
      <c r="J65" s="165"/>
      <c r="K65" s="174">
        <f t="shared" si="1"/>
        <v>879224.5</v>
      </c>
      <c r="L65" s="174">
        <f t="shared" si="1"/>
        <v>0</v>
      </c>
      <c r="M65" s="174">
        <f t="shared" si="1"/>
        <v>0</v>
      </c>
      <c r="N65" s="174">
        <f t="shared" si="1"/>
        <v>0</v>
      </c>
      <c r="O65" s="173"/>
      <c r="P65" s="165"/>
    </row>
    <row r="66" spans="2:16">
      <c r="B66" s="181">
        <v>41840</v>
      </c>
      <c r="C66" s="180" t="s">
        <v>181</v>
      </c>
      <c r="D66" s="205" t="s">
        <v>129</v>
      </c>
      <c r="E66" s="164" t="s">
        <v>130</v>
      </c>
      <c r="F66" s="165">
        <v>5</v>
      </c>
      <c r="G66" s="165">
        <v>20000</v>
      </c>
      <c r="H66" s="165"/>
      <c r="I66" s="165"/>
      <c r="J66" s="165"/>
      <c r="K66" s="174">
        <f t="shared" si="1"/>
        <v>100000</v>
      </c>
      <c r="L66" s="174">
        <f t="shared" si="1"/>
        <v>0</v>
      </c>
      <c r="M66" s="174">
        <f t="shared" si="1"/>
        <v>0</v>
      </c>
      <c r="N66" s="174">
        <f t="shared" si="1"/>
        <v>0</v>
      </c>
      <c r="O66" s="173"/>
      <c r="P66" s="165"/>
    </row>
    <row r="67" spans="2:16">
      <c r="B67" s="181">
        <v>41841</v>
      </c>
      <c r="C67" s="180" t="s">
        <v>181</v>
      </c>
      <c r="D67" s="205" t="s">
        <v>114</v>
      </c>
      <c r="E67" s="164" t="s">
        <v>75</v>
      </c>
      <c r="F67" s="165">
        <v>100</v>
      </c>
      <c r="G67" s="165">
        <v>20000</v>
      </c>
      <c r="H67" s="165"/>
      <c r="I67" s="165"/>
      <c r="J67" s="165"/>
      <c r="K67" s="174">
        <f t="shared" si="1"/>
        <v>2000000</v>
      </c>
      <c r="L67" s="174">
        <f t="shared" si="1"/>
        <v>0</v>
      </c>
      <c r="M67" s="174">
        <f t="shared" si="1"/>
        <v>0</v>
      </c>
      <c r="N67" s="174">
        <f t="shared" si="1"/>
        <v>0</v>
      </c>
      <c r="O67" s="173"/>
      <c r="P67" s="165"/>
    </row>
    <row r="68" spans="2:16">
      <c r="B68" s="181">
        <v>41844</v>
      </c>
      <c r="C68" s="180" t="s">
        <v>181</v>
      </c>
      <c r="D68" s="205" t="s">
        <v>72</v>
      </c>
      <c r="E68" s="164" t="s">
        <v>73</v>
      </c>
      <c r="F68" s="165">
        <v>50</v>
      </c>
      <c r="G68" s="165">
        <v>86000</v>
      </c>
      <c r="H68" s="165"/>
      <c r="I68" s="165"/>
      <c r="J68" s="165"/>
      <c r="K68" s="174">
        <f t="shared" si="1"/>
        <v>4300000</v>
      </c>
      <c r="L68" s="174">
        <f t="shared" si="1"/>
        <v>0</v>
      </c>
      <c r="M68" s="174">
        <f t="shared" si="1"/>
        <v>0</v>
      </c>
      <c r="N68" s="174">
        <f t="shared" si="1"/>
        <v>0</v>
      </c>
      <c r="O68" s="173"/>
      <c r="P68" s="165"/>
    </row>
    <row r="69" spans="2:16">
      <c r="B69" s="181">
        <v>41844</v>
      </c>
      <c r="C69" s="180" t="s">
        <v>181</v>
      </c>
      <c r="D69" s="205" t="s">
        <v>115</v>
      </c>
      <c r="E69" s="164" t="s">
        <v>113</v>
      </c>
      <c r="F69" s="165">
        <v>2.2837000000000001</v>
      </c>
      <c r="G69" s="165">
        <v>140000</v>
      </c>
      <c r="H69" s="165"/>
      <c r="I69" s="165"/>
      <c r="J69" s="165"/>
      <c r="K69" s="174">
        <f t="shared" si="1"/>
        <v>319718</v>
      </c>
      <c r="L69" s="174">
        <f t="shared" si="1"/>
        <v>0</v>
      </c>
      <c r="M69" s="174">
        <f t="shared" si="1"/>
        <v>0</v>
      </c>
      <c r="N69" s="174">
        <f t="shared" si="1"/>
        <v>0</v>
      </c>
      <c r="O69" s="173"/>
      <c r="P69" s="165"/>
    </row>
    <row r="70" spans="2:16">
      <c r="B70" s="181">
        <v>41844</v>
      </c>
      <c r="C70" s="180" t="s">
        <v>181</v>
      </c>
      <c r="D70" s="205" t="s">
        <v>80</v>
      </c>
      <c r="E70" s="164" t="s">
        <v>113</v>
      </c>
      <c r="F70" s="165">
        <v>2.2837000000000001</v>
      </c>
      <c r="G70" s="165">
        <v>385000</v>
      </c>
      <c r="H70" s="165"/>
      <c r="I70" s="165"/>
      <c r="J70" s="165"/>
      <c r="K70" s="174">
        <f t="shared" si="1"/>
        <v>879224.5</v>
      </c>
      <c r="L70" s="174">
        <f t="shared" si="1"/>
        <v>0</v>
      </c>
      <c r="M70" s="174">
        <f t="shared" si="1"/>
        <v>0</v>
      </c>
      <c r="N70" s="174">
        <f t="shared" si="1"/>
        <v>0</v>
      </c>
      <c r="O70" s="173"/>
      <c r="P70" s="165"/>
    </row>
    <row r="71" spans="2:16" ht="47.25">
      <c r="B71" s="181">
        <v>41845</v>
      </c>
      <c r="C71" s="180" t="s">
        <v>181</v>
      </c>
      <c r="D71" s="205" t="s">
        <v>131</v>
      </c>
      <c r="E71" s="164"/>
      <c r="F71" s="165"/>
      <c r="G71" s="165"/>
      <c r="H71" s="165"/>
      <c r="I71" s="165"/>
      <c r="J71" s="165">
        <v>70000</v>
      </c>
      <c r="K71" s="174">
        <f t="shared" si="1"/>
        <v>0</v>
      </c>
      <c r="L71" s="174">
        <f t="shared" si="1"/>
        <v>0</v>
      </c>
      <c r="M71" s="174">
        <f t="shared" si="1"/>
        <v>0</v>
      </c>
      <c r="N71" s="174">
        <f t="shared" si="1"/>
        <v>70000</v>
      </c>
      <c r="O71" s="173"/>
      <c r="P71" s="165"/>
    </row>
    <row r="72" spans="2:16">
      <c r="B72" s="181">
        <v>41846</v>
      </c>
      <c r="C72" s="180" t="s">
        <v>181</v>
      </c>
      <c r="D72" s="205" t="s">
        <v>117</v>
      </c>
      <c r="E72" s="164" t="s">
        <v>113</v>
      </c>
      <c r="F72" s="165">
        <v>2.2837000000000001</v>
      </c>
      <c r="G72" s="165">
        <v>310000</v>
      </c>
      <c r="H72" s="165"/>
      <c r="I72" s="165"/>
      <c r="J72" s="165"/>
      <c r="K72" s="174">
        <f t="shared" si="1"/>
        <v>707947</v>
      </c>
      <c r="L72" s="174">
        <f t="shared" si="1"/>
        <v>0</v>
      </c>
      <c r="M72" s="174">
        <f t="shared" si="1"/>
        <v>0</v>
      </c>
      <c r="N72" s="174">
        <f t="shared" si="1"/>
        <v>0</v>
      </c>
      <c r="O72" s="173"/>
      <c r="P72" s="165"/>
    </row>
    <row r="73" spans="2:16">
      <c r="B73" s="181">
        <v>41847</v>
      </c>
      <c r="C73" s="180" t="s">
        <v>181</v>
      </c>
      <c r="D73" s="205" t="s">
        <v>115</v>
      </c>
      <c r="E73" s="164" t="s">
        <v>113</v>
      </c>
      <c r="F73" s="165">
        <v>2.2837000000000001</v>
      </c>
      <c r="G73" s="165">
        <v>140000</v>
      </c>
      <c r="H73" s="165"/>
      <c r="I73" s="165"/>
      <c r="J73" s="165"/>
      <c r="K73" s="174">
        <f t="shared" si="1"/>
        <v>319718</v>
      </c>
      <c r="L73" s="174">
        <f t="shared" si="1"/>
        <v>0</v>
      </c>
      <c r="M73" s="174">
        <f t="shared" si="1"/>
        <v>0</v>
      </c>
      <c r="N73" s="174">
        <f t="shared" si="1"/>
        <v>0</v>
      </c>
      <c r="O73" s="173"/>
      <c r="P73" s="165"/>
    </row>
    <row r="74" spans="2:16">
      <c r="B74" s="181">
        <v>41847</v>
      </c>
      <c r="C74" s="180" t="s">
        <v>181</v>
      </c>
      <c r="D74" s="205" t="s">
        <v>80</v>
      </c>
      <c r="E74" s="164" t="s">
        <v>113</v>
      </c>
      <c r="F74" s="165">
        <v>2.2837000000000001</v>
      </c>
      <c r="G74" s="165">
        <v>385000</v>
      </c>
      <c r="H74" s="165"/>
      <c r="I74" s="165"/>
      <c r="J74" s="165"/>
      <c r="K74" s="174">
        <f t="shared" si="1"/>
        <v>879224.5</v>
      </c>
      <c r="L74" s="174">
        <f t="shared" si="1"/>
        <v>0</v>
      </c>
      <c r="M74" s="174">
        <f t="shared" si="1"/>
        <v>0</v>
      </c>
      <c r="N74" s="174">
        <f t="shared" ref="N74:N137" si="2">IF($F74&gt;0,$F74*J74,J74)</f>
        <v>0</v>
      </c>
      <c r="O74" s="173"/>
      <c r="P74" s="165"/>
    </row>
    <row r="75" spans="2:16">
      <c r="B75" s="181">
        <v>41849</v>
      </c>
      <c r="C75" s="180" t="s">
        <v>181</v>
      </c>
      <c r="D75" s="205" t="s">
        <v>115</v>
      </c>
      <c r="E75" s="164" t="s">
        <v>113</v>
      </c>
      <c r="F75" s="165">
        <v>2.2837000000000001</v>
      </c>
      <c r="G75" s="165">
        <v>140000</v>
      </c>
      <c r="H75" s="165"/>
      <c r="I75" s="165"/>
      <c r="J75" s="165"/>
      <c r="K75" s="174">
        <f t="shared" ref="K75:N138" si="3">IF($F75&gt;0,$F75*G75,G75)</f>
        <v>319718</v>
      </c>
      <c r="L75" s="174">
        <f t="shared" si="3"/>
        <v>0</v>
      </c>
      <c r="M75" s="174">
        <f t="shared" si="3"/>
        <v>0</v>
      </c>
      <c r="N75" s="174">
        <f t="shared" si="2"/>
        <v>0</v>
      </c>
      <c r="O75" s="173"/>
      <c r="P75" s="165"/>
    </row>
    <row r="76" spans="2:16">
      <c r="B76" s="181">
        <v>41849</v>
      </c>
      <c r="C76" s="180" t="s">
        <v>181</v>
      </c>
      <c r="D76" s="205" t="s">
        <v>80</v>
      </c>
      <c r="E76" s="164" t="s">
        <v>113</v>
      </c>
      <c r="F76" s="165">
        <v>2.2837000000000001</v>
      </c>
      <c r="G76" s="165">
        <v>385000</v>
      </c>
      <c r="H76" s="165"/>
      <c r="I76" s="165"/>
      <c r="J76" s="165"/>
      <c r="K76" s="174">
        <f t="shared" si="3"/>
        <v>879224.5</v>
      </c>
      <c r="L76" s="174">
        <f t="shared" si="3"/>
        <v>0</v>
      </c>
      <c r="M76" s="174">
        <f t="shared" si="3"/>
        <v>0</v>
      </c>
      <c r="N76" s="174">
        <f t="shared" si="2"/>
        <v>0</v>
      </c>
      <c r="O76" s="173"/>
      <c r="P76" s="165"/>
    </row>
    <row r="77" spans="2:16">
      <c r="B77" s="181">
        <v>41849</v>
      </c>
      <c r="C77" s="180" t="s">
        <v>181</v>
      </c>
      <c r="D77" s="205" t="s">
        <v>116</v>
      </c>
      <c r="E77" s="164" t="s">
        <v>113</v>
      </c>
      <c r="F77" s="165">
        <v>2.2837000000000001</v>
      </c>
      <c r="G77" s="165">
        <v>345000</v>
      </c>
      <c r="H77" s="165"/>
      <c r="I77" s="165"/>
      <c r="J77" s="165"/>
      <c r="K77" s="174">
        <f t="shared" si="3"/>
        <v>787876.5</v>
      </c>
      <c r="L77" s="174">
        <f t="shared" si="3"/>
        <v>0</v>
      </c>
      <c r="M77" s="174">
        <f t="shared" si="3"/>
        <v>0</v>
      </c>
      <c r="N77" s="174">
        <f t="shared" si="2"/>
        <v>0</v>
      </c>
      <c r="O77" s="173"/>
      <c r="P77" s="165"/>
    </row>
    <row r="78" spans="2:16">
      <c r="B78" s="181">
        <v>41851</v>
      </c>
      <c r="C78" s="180" t="s">
        <v>181</v>
      </c>
      <c r="D78" s="205" t="s">
        <v>80</v>
      </c>
      <c r="E78" s="164" t="s">
        <v>113</v>
      </c>
      <c r="F78" s="165">
        <v>2.2837000000000001</v>
      </c>
      <c r="G78" s="165">
        <v>385000</v>
      </c>
      <c r="H78" s="165"/>
      <c r="I78" s="165"/>
      <c r="J78" s="165"/>
      <c r="K78" s="174">
        <f t="shared" si="3"/>
        <v>879224.5</v>
      </c>
      <c r="L78" s="174">
        <f t="shared" si="3"/>
        <v>0</v>
      </c>
      <c r="M78" s="174">
        <f t="shared" si="3"/>
        <v>0</v>
      </c>
      <c r="N78" s="174">
        <f t="shared" si="2"/>
        <v>0</v>
      </c>
      <c r="O78" s="173"/>
      <c r="P78" s="165"/>
    </row>
    <row r="79" spans="2:16">
      <c r="B79" s="181">
        <v>41852</v>
      </c>
      <c r="C79" s="180" t="s">
        <v>181</v>
      </c>
      <c r="D79" s="205" t="s">
        <v>115</v>
      </c>
      <c r="E79" s="164" t="s">
        <v>113</v>
      </c>
      <c r="F79" s="165">
        <v>2.2837000000000001</v>
      </c>
      <c r="G79" s="165">
        <v>140000</v>
      </c>
      <c r="H79" s="165"/>
      <c r="I79" s="165"/>
      <c r="J79" s="165"/>
      <c r="K79" s="174">
        <f t="shared" si="3"/>
        <v>319718</v>
      </c>
      <c r="L79" s="174">
        <f t="shared" si="3"/>
        <v>0</v>
      </c>
      <c r="M79" s="174">
        <f t="shared" si="3"/>
        <v>0</v>
      </c>
      <c r="N79" s="174">
        <f t="shared" si="2"/>
        <v>0</v>
      </c>
      <c r="O79" s="173"/>
      <c r="P79" s="165"/>
    </row>
    <row r="80" spans="2:16">
      <c r="B80" s="181">
        <v>41852</v>
      </c>
      <c r="C80" s="180" t="s">
        <v>181</v>
      </c>
      <c r="D80" s="205" t="s">
        <v>80</v>
      </c>
      <c r="E80" s="164" t="s">
        <v>113</v>
      </c>
      <c r="F80" s="165">
        <v>2.2837000000000001</v>
      </c>
      <c r="G80" s="165">
        <v>385000</v>
      </c>
      <c r="H80" s="165"/>
      <c r="I80" s="165"/>
      <c r="J80" s="165"/>
      <c r="K80" s="174">
        <f t="shared" si="3"/>
        <v>879224.5</v>
      </c>
      <c r="L80" s="174">
        <f t="shared" si="3"/>
        <v>0</v>
      </c>
      <c r="M80" s="174">
        <f t="shared" si="3"/>
        <v>0</v>
      </c>
      <c r="N80" s="174">
        <f t="shared" si="2"/>
        <v>0</v>
      </c>
      <c r="O80" s="173"/>
      <c r="P80" s="165"/>
    </row>
    <row r="81" spans="2:16" ht="31.5">
      <c r="B81" s="181">
        <v>41853</v>
      </c>
      <c r="C81" s="180" t="s">
        <v>181</v>
      </c>
      <c r="D81" s="205" t="s">
        <v>132</v>
      </c>
      <c r="E81" s="164"/>
      <c r="F81" s="165"/>
      <c r="G81" s="165"/>
      <c r="H81" s="165"/>
      <c r="I81" s="165"/>
      <c r="J81" s="165">
        <v>65000</v>
      </c>
      <c r="K81" s="174">
        <f t="shared" si="3"/>
        <v>0</v>
      </c>
      <c r="L81" s="174">
        <f t="shared" si="3"/>
        <v>0</v>
      </c>
      <c r="M81" s="174">
        <f t="shared" si="3"/>
        <v>0</v>
      </c>
      <c r="N81" s="174">
        <f t="shared" si="2"/>
        <v>65000</v>
      </c>
      <c r="O81" s="173"/>
      <c r="P81" s="165"/>
    </row>
    <row r="82" spans="2:16">
      <c r="B82" s="181">
        <v>41853</v>
      </c>
      <c r="C82" s="180" t="s">
        <v>181</v>
      </c>
      <c r="D82" s="205" t="s">
        <v>116</v>
      </c>
      <c r="E82" s="164" t="s">
        <v>113</v>
      </c>
      <c r="F82" s="165">
        <v>4.5674000000000001</v>
      </c>
      <c r="G82" s="165">
        <v>345000</v>
      </c>
      <c r="H82" s="165"/>
      <c r="I82" s="165"/>
      <c r="J82" s="165"/>
      <c r="K82" s="174">
        <f t="shared" si="3"/>
        <v>1575753</v>
      </c>
      <c r="L82" s="174">
        <f t="shared" si="3"/>
        <v>0</v>
      </c>
      <c r="M82" s="174">
        <f t="shared" si="3"/>
        <v>0</v>
      </c>
      <c r="N82" s="174">
        <f t="shared" si="2"/>
        <v>0</v>
      </c>
      <c r="O82" s="173"/>
      <c r="P82" s="165"/>
    </row>
    <row r="83" spans="2:16">
      <c r="B83" s="181">
        <v>41853</v>
      </c>
      <c r="C83" s="180" t="s">
        <v>181</v>
      </c>
      <c r="D83" s="205" t="s">
        <v>115</v>
      </c>
      <c r="E83" s="164" t="s">
        <v>113</v>
      </c>
      <c r="F83" s="165">
        <v>2.2837000000000001</v>
      </c>
      <c r="G83" s="165">
        <v>140000</v>
      </c>
      <c r="H83" s="165"/>
      <c r="I83" s="165"/>
      <c r="J83" s="165"/>
      <c r="K83" s="174">
        <f t="shared" si="3"/>
        <v>319718</v>
      </c>
      <c r="L83" s="174">
        <f t="shared" si="3"/>
        <v>0</v>
      </c>
      <c r="M83" s="174">
        <f t="shared" si="3"/>
        <v>0</v>
      </c>
      <c r="N83" s="174">
        <f t="shared" si="2"/>
        <v>0</v>
      </c>
      <c r="O83" s="173"/>
      <c r="P83" s="165"/>
    </row>
    <row r="84" spans="2:16">
      <c r="B84" s="181">
        <v>41853</v>
      </c>
      <c r="C84" s="180" t="s">
        <v>181</v>
      </c>
      <c r="D84" s="205" t="s">
        <v>72</v>
      </c>
      <c r="E84" s="164" t="s">
        <v>73</v>
      </c>
      <c r="F84" s="165">
        <v>30</v>
      </c>
      <c r="G84" s="165">
        <v>86000</v>
      </c>
      <c r="H84" s="165"/>
      <c r="I84" s="165"/>
      <c r="J84" s="165"/>
      <c r="K84" s="174">
        <f t="shared" si="3"/>
        <v>2580000</v>
      </c>
      <c r="L84" s="174">
        <f t="shared" si="3"/>
        <v>0</v>
      </c>
      <c r="M84" s="174">
        <f t="shared" si="3"/>
        <v>0</v>
      </c>
      <c r="N84" s="174">
        <f t="shared" si="2"/>
        <v>0</v>
      </c>
      <c r="O84" s="173"/>
      <c r="P84" s="165"/>
    </row>
    <row r="85" spans="2:16">
      <c r="B85" s="181">
        <v>41853</v>
      </c>
      <c r="C85" s="180" t="s">
        <v>181</v>
      </c>
      <c r="D85" s="205" t="s">
        <v>80</v>
      </c>
      <c r="E85" s="164" t="s">
        <v>113</v>
      </c>
      <c r="F85" s="165">
        <v>2.2837000000000001</v>
      </c>
      <c r="G85" s="165">
        <v>385000</v>
      </c>
      <c r="H85" s="165"/>
      <c r="I85" s="165"/>
      <c r="J85" s="165"/>
      <c r="K85" s="174">
        <f t="shared" si="3"/>
        <v>879224.5</v>
      </c>
      <c r="L85" s="174">
        <f t="shared" si="3"/>
        <v>0</v>
      </c>
      <c r="M85" s="174">
        <f t="shared" si="3"/>
        <v>0</v>
      </c>
      <c r="N85" s="174">
        <f t="shared" si="2"/>
        <v>0</v>
      </c>
      <c r="O85" s="173"/>
      <c r="P85" s="165"/>
    </row>
    <row r="86" spans="2:16">
      <c r="B86" s="181">
        <v>41859</v>
      </c>
      <c r="C86" s="180" t="s">
        <v>181</v>
      </c>
      <c r="D86" s="205" t="s">
        <v>80</v>
      </c>
      <c r="E86" s="164" t="s">
        <v>113</v>
      </c>
      <c r="F86" s="165">
        <v>4</v>
      </c>
      <c r="G86" s="165">
        <v>360000</v>
      </c>
      <c r="H86" s="165"/>
      <c r="I86" s="165"/>
      <c r="J86" s="165"/>
      <c r="K86" s="174">
        <f t="shared" si="3"/>
        <v>1440000</v>
      </c>
      <c r="L86" s="174">
        <f t="shared" si="3"/>
        <v>0</v>
      </c>
      <c r="M86" s="174">
        <f t="shared" si="3"/>
        <v>0</v>
      </c>
      <c r="N86" s="174">
        <f t="shared" si="2"/>
        <v>0</v>
      </c>
      <c r="O86" s="173"/>
      <c r="P86" s="165"/>
    </row>
    <row r="87" spans="2:16">
      <c r="B87" s="181">
        <v>41859</v>
      </c>
      <c r="C87" s="180" t="s">
        <v>181</v>
      </c>
      <c r="D87" s="205" t="s">
        <v>116</v>
      </c>
      <c r="E87" s="164" t="s">
        <v>113</v>
      </c>
      <c r="F87" s="165">
        <v>4</v>
      </c>
      <c r="G87" s="165">
        <v>350000</v>
      </c>
      <c r="H87" s="165"/>
      <c r="I87" s="165"/>
      <c r="J87" s="165"/>
      <c r="K87" s="174">
        <f t="shared" si="3"/>
        <v>1400000</v>
      </c>
      <c r="L87" s="174">
        <f t="shared" si="3"/>
        <v>0</v>
      </c>
      <c r="M87" s="174">
        <f t="shared" si="3"/>
        <v>0</v>
      </c>
      <c r="N87" s="174">
        <f t="shared" si="2"/>
        <v>0</v>
      </c>
      <c r="O87" s="173"/>
      <c r="P87" s="165"/>
    </row>
    <row r="88" spans="2:16">
      <c r="B88" s="181">
        <v>41859</v>
      </c>
      <c r="C88" s="180" t="s">
        <v>181</v>
      </c>
      <c r="D88" s="205" t="s">
        <v>115</v>
      </c>
      <c r="E88" s="164" t="s">
        <v>113</v>
      </c>
      <c r="F88" s="165">
        <v>4</v>
      </c>
      <c r="G88" s="165">
        <v>125000</v>
      </c>
      <c r="H88" s="165"/>
      <c r="I88" s="165"/>
      <c r="J88" s="165"/>
      <c r="K88" s="174">
        <f t="shared" si="3"/>
        <v>500000</v>
      </c>
      <c r="L88" s="174">
        <f t="shared" si="3"/>
        <v>0</v>
      </c>
      <c r="M88" s="174">
        <f t="shared" si="3"/>
        <v>0</v>
      </c>
      <c r="N88" s="174">
        <f t="shared" si="2"/>
        <v>0</v>
      </c>
      <c r="O88" s="173"/>
      <c r="P88" s="165"/>
    </row>
    <row r="89" spans="2:16">
      <c r="B89" s="181">
        <v>41859</v>
      </c>
      <c r="C89" s="180" t="s">
        <v>181</v>
      </c>
      <c r="D89" s="205" t="s">
        <v>72</v>
      </c>
      <c r="E89" s="164" t="s">
        <v>73</v>
      </c>
      <c r="F89" s="165">
        <v>50</v>
      </c>
      <c r="G89" s="165">
        <v>87000</v>
      </c>
      <c r="H89" s="165"/>
      <c r="I89" s="165"/>
      <c r="J89" s="165"/>
      <c r="K89" s="174">
        <f t="shared" si="3"/>
        <v>4350000</v>
      </c>
      <c r="L89" s="174">
        <f t="shared" si="3"/>
        <v>0</v>
      </c>
      <c r="M89" s="174">
        <f t="shared" si="3"/>
        <v>0</v>
      </c>
      <c r="N89" s="174">
        <f t="shared" si="2"/>
        <v>0</v>
      </c>
      <c r="O89" s="173"/>
      <c r="P89" s="165"/>
    </row>
    <row r="90" spans="2:16">
      <c r="B90" s="181">
        <v>41862</v>
      </c>
      <c r="C90" s="180" t="s">
        <v>181</v>
      </c>
      <c r="D90" s="205" t="s">
        <v>133</v>
      </c>
      <c r="E90" s="164" t="s">
        <v>113</v>
      </c>
      <c r="F90" s="165">
        <v>4</v>
      </c>
      <c r="G90" s="165">
        <v>360000</v>
      </c>
      <c r="H90" s="165"/>
      <c r="I90" s="165"/>
      <c r="J90" s="165"/>
      <c r="K90" s="174">
        <f t="shared" si="3"/>
        <v>1440000</v>
      </c>
      <c r="L90" s="174">
        <f t="shared" si="3"/>
        <v>0</v>
      </c>
      <c r="M90" s="174">
        <f t="shared" si="3"/>
        <v>0</v>
      </c>
      <c r="N90" s="174">
        <f t="shared" si="2"/>
        <v>0</v>
      </c>
      <c r="O90" s="173"/>
      <c r="P90" s="165"/>
    </row>
    <row r="91" spans="2:16">
      <c r="B91" s="181">
        <v>41862</v>
      </c>
      <c r="C91" s="180" t="s">
        <v>181</v>
      </c>
      <c r="D91" s="205" t="s">
        <v>116</v>
      </c>
      <c r="E91" s="164" t="s">
        <v>113</v>
      </c>
      <c r="F91" s="165">
        <v>4</v>
      </c>
      <c r="G91" s="165">
        <v>350000</v>
      </c>
      <c r="H91" s="165"/>
      <c r="I91" s="165"/>
      <c r="J91" s="165"/>
      <c r="K91" s="174">
        <f t="shared" si="3"/>
        <v>1400000</v>
      </c>
      <c r="L91" s="174">
        <f t="shared" si="3"/>
        <v>0</v>
      </c>
      <c r="M91" s="174">
        <f t="shared" si="3"/>
        <v>0</v>
      </c>
      <c r="N91" s="174">
        <f t="shared" si="2"/>
        <v>0</v>
      </c>
      <c r="O91" s="173"/>
      <c r="P91" s="165"/>
    </row>
    <row r="92" spans="2:16">
      <c r="B92" s="181">
        <v>41862</v>
      </c>
      <c r="C92" s="180" t="s">
        <v>181</v>
      </c>
      <c r="D92" s="205" t="s">
        <v>115</v>
      </c>
      <c r="E92" s="164" t="s">
        <v>113</v>
      </c>
      <c r="F92" s="165">
        <v>4</v>
      </c>
      <c r="G92" s="165">
        <v>125000</v>
      </c>
      <c r="H92" s="165"/>
      <c r="I92" s="165"/>
      <c r="J92" s="165"/>
      <c r="K92" s="174">
        <f t="shared" si="3"/>
        <v>500000</v>
      </c>
      <c r="L92" s="174">
        <f t="shared" si="3"/>
        <v>0</v>
      </c>
      <c r="M92" s="174">
        <f t="shared" si="3"/>
        <v>0</v>
      </c>
      <c r="N92" s="174">
        <f t="shared" si="2"/>
        <v>0</v>
      </c>
      <c r="O92" s="173"/>
      <c r="P92" s="165"/>
    </row>
    <row r="93" spans="2:16">
      <c r="B93" s="181">
        <v>41862</v>
      </c>
      <c r="C93" s="180" t="s">
        <v>181</v>
      </c>
      <c r="D93" s="205" t="s">
        <v>72</v>
      </c>
      <c r="E93" s="164" t="s">
        <v>73</v>
      </c>
      <c r="F93" s="165">
        <v>100</v>
      </c>
      <c r="G93" s="165">
        <v>87000</v>
      </c>
      <c r="H93" s="165"/>
      <c r="I93" s="165"/>
      <c r="J93" s="165"/>
      <c r="K93" s="174">
        <f t="shared" si="3"/>
        <v>8700000</v>
      </c>
      <c r="L93" s="174">
        <f t="shared" si="3"/>
        <v>0</v>
      </c>
      <c r="M93" s="174">
        <f t="shared" si="3"/>
        <v>0</v>
      </c>
      <c r="N93" s="174">
        <f t="shared" si="2"/>
        <v>0</v>
      </c>
      <c r="O93" s="173"/>
      <c r="P93" s="165"/>
    </row>
    <row r="94" spans="2:16">
      <c r="B94" s="181">
        <v>41865</v>
      </c>
      <c r="C94" s="180" t="s">
        <v>181</v>
      </c>
      <c r="D94" s="205" t="s">
        <v>103</v>
      </c>
      <c r="E94" s="164" t="s">
        <v>75</v>
      </c>
      <c r="F94" s="165"/>
      <c r="G94" s="165">
        <v>22000</v>
      </c>
      <c r="H94" s="165"/>
      <c r="I94" s="165"/>
      <c r="J94" s="165"/>
      <c r="K94" s="174">
        <f t="shared" si="3"/>
        <v>22000</v>
      </c>
      <c r="L94" s="174">
        <f t="shared" si="3"/>
        <v>0</v>
      </c>
      <c r="M94" s="174">
        <f t="shared" si="3"/>
        <v>0</v>
      </c>
      <c r="N94" s="174">
        <f t="shared" si="2"/>
        <v>0</v>
      </c>
      <c r="O94" s="173"/>
      <c r="P94" s="165"/>
    </row>
    <row r="95" spans="2:16">
      <c r="B95" s="181">
        <v>41865</v>
      </c>
      <c r="C95" s="180" t="s">
        <v>181</v>
      </c>
      <c r="D95" s="205" t="s">
        <v>134</v>
      </c>
      <c r="E95" s="164" t="s">
        <v>75</v>
      </c>
      <c r="F95" s="165">
        <v>5</v>
      </c>
      <c r="G95" s="165"/>
      <c r="H95" s="165"/>
      <c r="I95" s="165"/>
      <c r="J95" s="165"/>
      <c r="K95" s="174">
        <f t="shared" si="3"/>
        <v>0</v>
      </c>
      <c r="L95" s="174">
        <f t="shared" si="3"/>
        <v>0</v>
      </c>
      <c r="M95" s="174">
        <f t="shared" si="3"/>
        <v>0</v>
      </c>
      <c r="N95" s="174">
        <f t="shared" si="2"/>
        <v>0</v>
      </c>
      <c r="O95" s="173"/>
      <c r="P95" s="165"/>
    </row>
    <row r="96" spans="2:16">
      <c r="B96" s="181">
        <v>41866</v>
      </c>
      <c r="C96" s="180" t="s">
        <v>181</v>
      </c>
      <c r="D96" s="205" t="s">
        <v>135</v>
      </c>
      <c r="E96" s="164" t="s">
        <v>113</v>
      </c>
      <c r="F96" s="165">
        <v>4</v>
      </c>
      <c r="G96" s="165">
        <v>125000</v>
      </c>
      <c r="H96" s="165"/>
      <c r="I96" s="165"/>
      <c r="J96" s="165"/>
      <c r="K96" s="174">
        <f t="shared" si="3"/>
        <v>500000</v>
      </c>
      <c r="L96" s="174">
        <f t="shared" si="3"/>
        <v>0</v>
      </c>
      <c r="M96" s="174">
        <f t="shared" si="3"/>
        <v>0</v>
      </c>
      <c r="N96" s="174">
        <f t="shared" si="2"/>
        <v>0</v>
      </c>
      <c r="O96" s="173"/>
      <c r="P96" s="165"/>
    </row>
    <row r="97" spans="2:16">
      <c r="B97" s="181">
        <v>41867</v>
      </c>
      <c r="C97" s="180" t="s">
        <v>181</v>
      </c>
      <c r="D97" s="205" t="s">
        <v>133</v>
      </c>
      <c r="E97" s="164" t="s">
        <v>113</v>
      </c>
      <c r="F97" s="165">
        <v>8</v>
      </c>
      <c r="G97" s="165">
        <v>360000</v>
      </c>
      <c r="H97" s="165"/>
      <c r="I97" s="165"/>
      <c r="J97" s="165"/>
      <c r="K97" s="174">
        <f t="shared" si="3"/>
        <v>2880000</v>
      </c>
      <c r="L97" s="174">
        <f t="shared" si="3"/>
        <v>0</v>
      </c>
      <c r="M97" s="174">
        <f t="shared" si="3"/>
        <v>0</v>
      </c>
      <c r="N97" s="174">
        <f t="shared" si="2"/>
        <v>0</v>
      </c>
      <c r="O97" s="173"/>
      <c r="P97" s="165"/>
    </row>
    <row r="98" spans="2:16">
      <c r="B98" s="181">
        <v>41869</v>
      </c>
      <c r="C98" s="180" t="s">
        <v>181</v>
      </c>
      <c r="D98" s="205" t="s">
        <v>71</v>
      </c>
      <c r="E98" s="164" t="s">
        <v>113</v>
      </c>
      <c r="F98" s="165">
        <v>4</v>
      </c>
      <c r="G98" s="165">
        <v>125000</v>
      </c>
      <c r="H98" s="165"/>
      <c r="I98" s="165"/>
      <c r="J98" s="165"/>
      <c r="K98" s="174">
        <f t="shared" si="3"/>
        <v>500000</v>
      </c>
      <c r="L98" s="174">
        <f t="shared" si="3"/>
        <v>0</v>
      </c>
      <c r="M98" s="174">
        <f t="shared" si="3"/>
        <v>0</v>
      </c>
      <c r="N98" s="174">
        <f t="shared" si="2"/>
        <v>0</v>
      </c>
      <c r="O98" s="173"/>
      <c r="P98" s="165"/>
    </row>
    <row r="99" spans="2:16">
      <c r="B99" s="181">
        <v>41869</v>
      </c>
      <c r="C99" s="180" t="s">
        <v>181</v>
      </c>
      <c r="D99" s="205" t="s">
        <v>72</v>
      </c>
      <c r="E99" s="164" t="s">
        <v>73</v>
      </c>
      <c r="F99" s="165">
        <v>15</v>
      </c>
      <c r="G99" s="165">
        <v>87000</v>
      </c>
      <c r="H99" s="165"/>
      <c r="I99" s="165"/>
      <c r="J99" s="165"/>
      <c r="K99" s="174">
        <f t="shared" si="3"/>
        <v>1305000</v>
      </c>
      <c r="L99" s="174">
        <f t="shared" si="3"/>
        <v>0</v>
      </c>
      <c r="M99" s="174">
        <f t="shared" si="3"/>
        <v>0</v>
      </c>
      <c r="N99" s="174">
        <f t="shared" si="2"/>
        <v>0</v>
      </c>
      <c r="O99" s="173"/>
      <c r="P99" s="165"/>
    </row>
    <row r="100" spans="2:16">
      <c r="B100" s="181">
        <v>41869</v>
      </c>
      <c r="C100" s="180" t="s">
        <v>181</v>
      </c>
      <c r="D100" s="205" t="s">
        <v>114</v>
      </c>
      <c r="E100" s="164" t="s">
        <v>75</v>
      </c>
      <c r="F100" s="165">
        <v>20</v>
      </c>
      <c r="G100" s="165">
        <v>18000</v>
      </c>
      <c r="H100" s="165"/>
      <c r="I100" s="165"/>
      <c r="J100" s="165"/>
      <c r="K100" s="174">
        <f t="shared" si="3"/>
        <v>360000</v>
      </c>
      <c r="L100" s="174">
        <f t="shared" si="3"/>
        <v>0</v>
      </c>
      <c r="M100" s="174">
        <f t="shared" si="3"/>
        <v>0</v>
      </c>
      <c r="N100" s="174">
        <f t="shared" si="2"/>
        <v>0</v>
      </c>
      <c r="O100" s="173"/>
      <c r="P100" s="165"/>
    </row>
    <row r="101" spans="2:16">
      <c r="B101" s="181">
        <v>41870</v>
      </c>
      <c r="C101" s="180" t="s">
        <v>181</v>
      </c>
      <c r="D101" s="205" t="s">
        <v>71</v>
      </c>
      <c r="E101" s="164" t="s">
        <v>113</v>
      </c>
      <c r="F101" s="165">
        <v>4</v>
      </c>
      <c r="G101" s="165">
        <v>125000</v>
      </c>
      <c r="H101" s="165"/>
      <c r="I101" s="165"/>
      <c r="J101" s="165"/>
      <c r="K101" s="174">
        <f t="shared" si="3"/>
        <v>500000</v>
      </c>
      <c r="L101" s="174">
        <f t="shared" si="3"/>
        <v>0</v>
      </c>
      <c r="M101" s="174">
        <f t="shared" si="3"/>
        <v>0</v>
      </c>
      <c r="N101" s="174">
        <f t="shared" si="2"/>
        <v>0</v>
      </c>
      <c r="O101" s="173"/>
      <c r="P101" s="165"/>
    </row>
    <row r="102" spans="2:16">
      <c r="B102" s="181">
        <v>41870</v>
      </c>
      <c r="C102" s="180" t="s">
        <v>181</v>
      </c>
      <c r="D102" s="205" t="s">
        <v>133</v>
      </c>
      <c r="E102" s="164" t="s">
        <v>113</v>
      </c>
      <c r="F102" s="165">
        <v>4</v>
      </c>
      <c r="G102" s="165">
        <v>360000</v>
      </c>
      <c r="H102" s="165"/>
      <c r="I102" s="165"/>
      <c r="J102" s="165"/>
      <c r="K102" s="174">
        <f t="shared" si="3"/>
        <v>1440000</v>
      </c>
      <c r="L102" s="174">
        <f t="shared" si="3"/>
        <v>0</v>
      </c>
      <c r="M102" s="174">
        <f t="shared" si="3"/>
        <v>0</v>
      </c>
      <c r="N102" s="174">
        <f t="shared" si="2"/>
        <v>0</v>
      </c>
      <c r="O102" s="173"/>
      <c r="P102" s="165"/>
    </row>
    <row r="103" spans="2:16">
      <c r="B103" s="181">
        <v>41870</v>
      </c>
      <c r="C103" s="180" t="s">
        <v>181</v>
      </c>
      <c r="D103" s="205" t="s">
        <v>72</v>
      </c>
      <c r="E103" s="164" t="s">
        <v>73</v>
      </c>
      <c r="F103" s="165">
        <v>15</v>
      </c>
      <c r="G103" s="165">
        <v>87000</v>
      </c>
      <c r="H103" s="165"/>
      <c r="I103" s="165"/>
      <c r="J103" s="165"/>
      <c r="K103" s="174">
        <f t="shared" si="3"/>
        <v>1305000</v>
      </c>
      <c r="L103" s="174">
        <f t="shared" si="3"/>
        <v>0</v>
      </c>
      <c r="M103" s="174">
        <f t="shared" si="3"/>
        <v>0</v>
      </c>
      <c r="N103" s="174">
        <f t="shared" si="2"/>
        <v>0</v>
      </c>
      <c r="O103" s="173"/>
      <c r="P103" s="165"/>
    </row>
    <row r="104" spans="2:16">
      <c r="B104" s="181">
        <v>41871</v>
      </c>
      <c r="C104" s="180" t="s">
        <v>181</v>
      </c>
      <c r="D104" s="205" t="s">
        <v>72</v>
      </c>
      <c r="E104" s="164" t="s">
        <v>73</v>
      </c>
      <c r="F104" s="165">
        <v>15</v>
      </c>
      <c r="G104" s="165">
        <v>87000</v>
      </c>
      <c r="H104" s="165"/>
      <c r="I104" s="165"/>
      <c r="J104" s="165"/>
      <c r="K104" s="174">
        <f t="shared" si="3"/>
        <v>1305000</v>
      </c>
      <c r="L104" s="174">
        <f t="shared" si="3"/>
        <v>0</v>
      </c>
      <c r="M104" s="174">
        <f t="shared" si="3"/>
        <v>0</v>
      </c>
      <c r="N104" s="174">
        <f t="shared" si="2"/>
        <v>0</v>
      </c>
      <c r="O104" s="173"/>
      <c r="P104" s="165"/>
    </row>
    <row r="105" spans="2:16">
      <c r="B105" s="181">
        <v>41872</v>
      </c>
      <c r="C105" s="180" t="s">
        <v>181</v>
      </c>
      <c r="D105" s="205" t="s">
        <v>116</v>
      </c>
      <c r="E105" s="164" t="s">
        <v>113</v>
      </c>
      <c r="F105" s="165">
        <v>4</v>
      </c>
      <c r="G105" s="165">
        <v>350000</v>
      </c>
      <c r="H105" s="165"/>
      <c r="I105" s="165"/>
      <c r="J105" s="165"/>
      <c r="K105" s="174">
        <f t="shared" si="3"/>
        <v>1400000</v>
      </c>
      <c r="L105" s="174">
        <f t="shared" si="3"/>
        <v>0</v>
      </c>
      <c r="M105" s="174">
        <f t="shared" si="3"/>
        <v>0</v>
      </c>
      <c r="N105" s="174">
        <f t="shared" si="2"/>
        <v>0</v>
      </c>
      <c r="O105" s="173"/>
      <c r="P105" s="165"/>
    </row>
    <row r="106" spans="2:16">
      <c r="B106" s="181">
        <v>41873</v>
      </c>
      <c r="C106" s="180" t="s">
        <v>181</v>
      </c>
      <c r="D106" s="205" t="s">
        <v>133</v>
      </c>
      <c r="E106" s="164" t="s">
        <v>113</v>
      </c>
      <c r="F106" s="165">
        <v>4</v>
      </c>
      <c r="G106" s="165">
        <v>360000</v>
      </c>
      <c r="H106" s="165"/>
      <c r="I106" s="165"/>
      <c r="J106" s="165"/>
      <c r="K106" s="174">
        <f t="shared" si="3"/>
        <v>1440000</v>
      </c>
      <c r="L106" s="174">
        <f t="shared" si="3"/>
        <v>0</v>
      </c>
      <c r="M106" s="174">
        <f t="shared" si="3"/>
        <v>0</v>
      </c>
      <c r="N106" s="174">
        <f t="shared" si="2"/>
        <v>0</v>
      </c>
      <c r="O106" s="173"/>
      <c r="P106" s="165"/>
    </row>
    <row r="107" spans="2:16">
      <c r="B107" s="181">
        <v>41873</v>
      </c>
      <c r="C107" s="180" t="s">
        <v>181</v>
      </c>
      <c r="D107" s="205" t="s">
        <v>72</v>
      </c>
      <c r="E107" s="164" t="s">
        <v>73</v>
      </c>
      <c r="F107" s="165">
        <v>55</v>
      </c>
      <c r="G107" s="165">
        <v>87000</v>
      </c>
      <c r="H107" s="165"/>
      <c r="I107" s="165"/>
      <c r="J107" s="165"/>
      <c r="K107" s="174">
        <f t="shared" si="3"/>
        <v>4785000</v>
      </c>
      <c r="L107" s="174">
        <f t="shared" si="3"/>
        <v>0</v>
      </c>
      <c r="M107" s="174">
        <f t="shared" si="3"/>
        <v>0</v>
      </c>
      <c r="N107" s="174">
        <f t="shared" si="2"/>
        <v>0</v>
      </c>
      <c r="O107" s="173"/>
      <c r="P107" s="165"/>
    </row>
    <row r="108" spans="2:16">
      <c r="B108" s="181">
        <v>41874</v>
      </c>
      <c r="C108" s="180" t="s">
        <v>181</v>
      </c>
      <c r="D108" s="205" t="s">
        <v>114</v>
      </c>
      <c r="E108" s="164" t="s">
        <v>75</v>
      </c>
      <c r="F108" s="165">
        <v>30</v>
      </c>
      <c r="G108" s="165">
        <v>18000</v>
      </c>
      <c r="H108" s="165"/>
      <c r="I108" s="165"/>
      <c r="J108" s="165"/>
      <c r="K108" s="174">
        <f t="shared" si="3"/>
        <v>540000</v>
      </c>
      <c r="L108" s="174">
        <f t="shared" si="3"/>
        <v>0</v>
      </c>
      <c r="M108" s="174">
        <f t="shared" si="3"/>
        <v>0</v>
      </c>
      <c r="N108" s="174">
        <f t="shared" si="2"/>
        <v>0</v>
      </c>
      <c r="O108" s="173"/>
      <c r="P108" s="165"/>
    </row>
    <row r="109" spans="2:16">
      <c r="B109" s="181">
        <v>41875</v>
      </c>
      <c r="C109" s="180" t="s">
        <v>181</v>
      </c>
      <c r="D109" s="205" t="s">
        <v>133</v>
      </c>
      <c r="E109" s="164" t="s">
        <v>113</v>
      </c>
      <c r="F109" s="165">
        <v>8</v>
      </c>
      <c r="G109" s="165">
        <v>360000</v>
      </c>
      <c r="H109" s="165"/>
      <c r="I109" s="165"/>
      <c r="J109" s="165"/>
      <c r="K109" s="174">
        <f t="shared" si="3"/>
        <v>2880000</v>
      </c>
      <c r="L109" s="174">
        <f t="shared" si="3"/>
        <v>0</v>
      </c>
      <c r="M109" s="174">
        <f t="shared" si="3"/>
        <v>0</v>
      </c>
      <c r="N109" s="174">
        <f t="shared" si="2"/>
        <v>0</v>
      </c>
      <c r="O109" s="173"/>
      <c r="P109" s="165"/>
    </row>
    <row r="110" spans="2:16">
      <c r="B110" s="181">
        <v>41876</v>
      </c>
      <c r="C110" s="180" t="s">
        <v>181</v>
      </c>
      <c r="D110" s="205" t="s">
        <v>71</v>
      </c>
      <c r="E110" s="164" t="s">
        <v>113</v>
      </c>
      <c r="F110" s="165">
        <v>4</v>
      </c>
      <c r="G110" s="165">
        <v>125000</v>
      </c>
      <c r="H110" s="165"/>
      <c r="I110" s="165"/>
      <c r="J110" s="165"/>
      <c r="K110" s="174">
        <f t="shared" si="3"/>
        <v>500000</v>
      </c>
      <c r="L110" s="174">
        <f t="shared" si="3"/>
        <v>0</v>
      </c>
      <c r="M110" s="174">
        <f t="shared" si="3"/>
        <v>0</v>
      </c>
      <c r="N110" s="174">
        <f t="shared" si="2"/>
        <v>0</v>
      </c>
      <c r="O110" s="173"/>
      <c r="P110" s="165"/>
    </row>
    <row r="111" spans="2:16">
      <c r="B111" s="181">
        <v>41876</v>
      </c>
      <c r="C111" s="180" t="s">
        <v>181</v>
      </c>
      <c r="D111" s="205" t="s">
        <v>72</v>
      </c>
      <c r="E111" s="164" t="s">
        <v>73</v>
      </c>
      <c r="F111" s="165">
        <v>14</v>
      </c>
      <c r="G111" s="165">
        <v>87000</v>
      </c>
      <c r="H111" s="165"/>
      <c r="I111" s="165"/>
      <c r="J111" s="165"/>
      <c r="K111" s="174">
        <f t="shared" si="3"/>
        <v>1218000</v>
      </c>
      <c r="L111" s="174">
        <f t="shared" si="3"/>
        <v>0</v>
      </c>
      <c r="M111" s="174">
        <f t="shared" si="3"/>
        <v>0</v>
      </c>
      <c r="N111" s="174">
        <f t="shared" si="2"/>
        <v>0</v>
      </c>
      <c r="O111" s="173"/>
      <c r="P111" s="165"/>
    </row>
    <row r="112" spans="2:16">
      <c r="B112" s="181">
        <v>41877</v>
      </c>
      <c r="C112" s="180" t="s">
        <v>181</v>
      </c>
      <c r="D112" s="205" t="s">
        <v>72</v>
      </c>
      <c r="E112" s="164" t="s">
        <v>73</v>
      </c>
      <c r="F112" s="165">
        <v>15</v>
      </c>
      <c r="G112" s="165">
        <v>87000</v>
      </c>
      <c r="H112" s="165"/>
      <c r="I112" s="165"/>
      <c r="J112" s="165"/>
      <c r="K112" s="174">
        <f t="shared" si="3"/>
        <v>1305000</v>
      </c>
      <c r="L112" s="174">
        <f t="shared" si="3"/>
        <v>0</v>
      </c>
      <c r="M112" s="174">
        <f t="shared" si="3"/>
        <v>0</v>
      </c>
      <c r="N112" s="174">
        <f t="shared" si="2"/>
        <v>0</v>
      </c>
      <c r="O112" s="173"/>
      <c r="P112" s="165"/>
    </row>
    <row r="113" spans="2:16">
      <c r="B113" s="181">
        <v>41879</v>
      </c>
      <c r="C113" s="180" t="s">
        <v>181</v>
      </c>
      <c r="D113" s="205" t="s">
        <v>72</v>
      </c>
      <c r="E113" s="164" t="s">
        <v>73</v>
      </c>
      <c r="F113" s="165">
        <v>21</v>
      </c>
      <c r="G113" s="165">
        <v>87000</v>
      </c>
      <c r="H113" s="165"/>
      <c r="I113" s="165"/>
      <c r="J113" s="165"/>
      <c r="K113" s="174">
        <f t="shared" si="3"/>
        <v>1827000</v>
      </c>
      <c r="L113" s="174">
        <f t="shared" si="3"/>
        <v>0</v>
      </c>
      <c r="M113" s="174">
        <f t="shared" si="3"/>
        <v>0</v>
      </c>
      <c r="N113" s="174">
        <f t="shared" si="2"/>
        <v>0</v>
      </c>
      <c r="O113" s="173"/>
      <c r="P113" s="165"/>
    </row>
    <row r="114" spans="2:16">
      <c r="B114" s="181">
        <v>41880</v>
      </c>
      <c r="C114" s="180" t="s">
        <v>181</v>
      </c>
      <c r="D114" s="205" t="s">
        <v>71</v>
      </c>
      <c r="E114" s="164" t="s">
        <v>113</v>
      </c>
      <c r="F114" s="165">
        <v>8</v>
      </c>
      <c r="G114" s="165">
        <v>125000</v>
      </c>
      <c r="H114" s="165"/>
      <c r="I114" s="165"/>
      <c r="J114" s="165"/>
      <c r="K114" s="174">
        <f t="shared" si="3"/>
        <v>1000000</v>
      </c>
      <c r="L114" s="174">
        <f t="shared" si="3"/>
        <v>0</v>
      </c>
      <c r="M114" s="174">
        <f t="shared" si="3"/>
        <v>0</v>
      </c>
      <c r="N114" s="174">
        <f t="shared" si="2"/>
        <v>0</v>
      </c>
      <c r="O114" s="173"/>
      <c r="P114" s="165"/>
    </row>
    <row r="115" spans="2:16">
      <c r="B115" s="181">
        <v>41881</v>
      </c>
      <c r="C115" s="180" t="s">
        <v>181</v>
      </c>
      <c r="D115" s="205" t="s">
        <v>133</v>
      </c>
      <c r="E115" s="164" t="s">
        <v>113</v>
      </c>
      <c r="F115" s="165">
        <v>8</v>
      </c>
      <c r="G115" s="165">
        <v>360000</v>
      </c>
      <c r="H115" s="165"/>
      <c r="I115" s="165"/>
      <c r="J115" s="165"/>
      <c r="K115" s="174">
        <f t="shared" si="3"/>
        <v>2880000</v>
      </c>
      <c r="L115" s="174">
        <f t="shared" si="3"/>
        <v>0</v>
      </c>
      <c r="M115" s="174">
        <f t="shared" si="3"/>
        <v>0</v>
      </c>
      <c r="N115" s="174">
        <f t="shared" si="2"/>
        <v>0</v>
      </c>
      <c r="O115" s="173"/>
      <c r="P115" s="165"/>
    </row>
    <row r="116" spans="2:16">
      <c r="B116" s="181">
        <v>41884</v>
      </c>
      <c r="C116" s="180" t="s">
        <v>181</v>
      </c>
      <c r="D116" s="205" t="s">
        <v>72</v>
      </c>
      <c r="E116" s="164" t="s">
        <v>73</v>
      </c>
      <c r="F116" s="165">
        <v>35</v>
      </c>
      <c r="G116" s="165">
        <v>87000</v>
      </c>
      <c r="H116" s="165"/>
      <c r="I116" s="165"/>
      <c r="J116" s="165"/>
      <c r="K116" s="174">
        <f t="shared" si="3"/>
        <v>3045000</v>
      </c>
      <c r="L116" s="174">
        <f t="shared" si="3"/>
        <v>0</v>
      </c>
      <c r="M116" s="174">
        <f t="shared" si="3"/>
        <v>0</v>
      </c>
      <c r="N116" s="174">
        <f t="shared" si="2"/>
        <v>0</v>
      </c>
      <c r="O116" s="173"/>
      <c r="P116" s="165"/>
    </row>
    <row r="117" spans="2:16">
      <c r="B117" s="181">
        <v>41885</v>
      </c>
      <c r="C117" s="180" t="s">
        <v>181</v>
      </c>
      <c r="D117" s="205" t="s">
        <v>72</v>
      </c>
      <c r="E117" s="164" t="s">
        <v>73</v>
      </c>
      <c r="F117" s="165">
        <v>15</v>
      </c>
      <c r="G117" s="165">
        <v>87000</v>
      </c>
      <c r="H117" s="165"/>
      <c r="I117" s="165"/>
      <c r="J117" s="165"/>
      <c r="K117" s="174">
        <f t="shared" si="3"/>
        <v>1305000</v>
      </c>
      <c r="L117" s="174">
        <f t="shared" si="3"/>
        <v>0</v>
      </c>
      <c r="M117" s="174">
        <f t="shared" si="3"/>
        <v>0</v>
      </c>
      <c r="N117" s="174">
        <f t="shared" si="2"/>
        <v>0</v>
      </c>
      <c r="O117" s="173"/>
      <c r="P117" s="165"/>
    </row>
    <row r="118" spans="2:16">
      <c r="B118" s="181">
        <v>41887</v>
      </c>
      <c r="C118" s="180" t="s">
        <v>181</v>
      </c>
      <c r="D118" s="205" t="s">
        <v>71</v>
      </c>
      <c r="E118" s="164" t="s">
        <v>113</v>
      </c>
      <c r="F118" s="165">
        <v>5</v>
      </c>
      <c r="G118" s="165">
        <v>125000</v>
      </c>
      <c r="H118" s="165"/>
      <c r="I118" s="165"/>
      <c r="J118" s="165"/>
      <c r="K118" s="174">
        <f t="shared" si="3"/>
        <v>625000</v>
      </c>
      <c r="L118" s="174">
        <f t="shared" si="3"/>
        <v>0</v>
      </c>
      <c r="M118" s="174">
        <f t="shared" si="3"/>
        <v>0</v>
      </c>
      <c r="N118" s="174">
        <f t="shared" si="2"/>
        <v>0</v>
      </c>
      <c r="O118" s="173"/>
      <c r="P118" s="165"/>
    </row>
    <row r="119" spans="2:16">
      <c r="B119" s="181">
        <v>41890</v>
      </c>
      <c r="C119" s="180" t="s">
        <v>181</v>
      </c>
      <c r="D119" s="205" t="s">
        <v>136</v>
      </c>
      <c r="E119" s="164" t="s">
        <v>137</v>
      </c>
      <c r="F119" s="165">
        <v>50100</v>
      </c>
      <c r="G119" s="165">
        <v>1000</v>
      </c>
      <c r="H119" s="165"/>
      <c r="I119" s="165"/>
      <c r="J119" s="165"/>
      <c r="K119" s="174">
        <f t="shared" si="3"/>
        <v>50100000</v>
      </c>
      <c r="L119" s="174">
        <f t="shared" si="3"/>
        <v>0</v>
      </c>
      <c r="M119" s="174">
        <f t="shared" si="3"/>
        <v>0</v>
      </c>
      <c r="N119" s="174">
        <f t="shared" si="2"/>
        <v>0</v>
      </c>
      <c r="O119" s="173"/>
      <c r="P119" s="165"/>
    </row>
    <row r="120" spans="2:16">
      <c r="B120" s="181">
        <v>41891</v>
      </c>
      <c r="C120" s="180" t="s">
        <v>181</v>
      </c>
      <c r="D120" s="205" t="s">
        <v>138</v>
      </c>
      <c r="E120" s="164"/>
      <c r="F120" s="165">
        <v>26000</v>
      </c>
      <c r="G120" s="165">
        <v>1000</v>
      </c>
      <c r="H120" s="165"/>
      <c r="I120" s="165"/>
      <c r="J120" s="165"/>
      <c r="K120" s="174">
        <f t="shared" si="3"/>
        <v>26000000</v>
      </c>
      <c r="L120" s="174">
        <f t="shared" si="3"/>
        <v>0</v>
      </c>
      <c r="M120" s="174">
        <f t="shared" si="3"/>
        <v>0</v>
      </c>
      <c r="N120" s="174">
        <f t="shared" si="2"/>
        <v>0</v>
      </c>
      <c r="O120" s="173"/>
      <c r="P120" s="165"/>
    </row>
    <row r="121" spans="2:16">
      <c r="B121" s="181">
        <v>41889</v>
      </c>
      <c r="C121" s="180" t="s">
        <v>181</v>
      </c>
      <c r="D121" s="205" t="s">
        <v>71</v>
      </c>
      <c r="E121" s="164" t="s">
        <v>113</v>
      </c>
      <c r="F121" s="165">
        <v>8</v>
      </c>
      <c r="G121" s="165">
        <v>125000</v>
      </c>
      <c r="H121" s="165"/>
      <c r="I121" s="165"/>
      <c r="J121" s="165"/>
      <c r="K121" s="174">
        <f t="shared" si="3"/>
        <v>1000000</v>
      </c>
      <c r="L121" s="174">
        <f t="shared" si="3"/>
        <v>0</v>
      </c>
      <c r="M121" s="174">
        <f t="shared" si="3"/>
        <v>0</v>
      </c>
      <c r="N121" s="174">
        <f t="shared" si="2"/>
        <v>0</v>
      </c>
      <c r="O121" s="173"/>
      <c r="P121" s="165"/>
    </row>
    <row r="122" spans="2:16">
      <c r="B122" s="181" t="s">
        <v>139</v>
      </c>
      <c r="C122" s="180" t="s">
        <v>181</v>
      </c>
      <c r="D122" s="205" t="s">
        <v>71</v>
      </c>
      <c r="E122" s="164" t="s">
        <v>113</v>
      </c>
      <c r="F122" s="165">
        <v>8</v>
      </c>
      <c r="G122" s="165">
        <v>125000</v>
      </c>
      <c r="H122" s="165"/>
      <c r="I122" s="165"/>
      <c r="J122" s="165"/>
      <c r="K122" s="174">
        <f t="shared" si="3"/>
        <v>1000000</v>
      </c>
      <c r="L122" s="174">
        <f t="shared" si="3"/>
        <v>0</v>
      </c>
      <c r="M122" s="174">
        <f t="shared" si="3"/>
        <v>0</v>
      </c>
      <c r="N122" s="174">
        <f t="shared" si="2"/>
        <v>0</v>
      </c>
      <c r="O122" s="173"/>
      <c r="P122" s="165"/>
    </row>
    <row r="123" spans="2:16">
      <c r="B123" s="181">
        <v>41891</v>
      </c>
      <c r="C123" s="180" t="s">
        <v>181</v>
      </c>
      <c r="D123" s="205" t="s">
        <v>72</v>
      </c>
      <c r="E123" s="164" t="s">
        <v>73</v>
      </c>
      <c r="F123" s="165">
        <v>50</v>
      </c>
      <c r="G123" s="165">
        <v>87000</v>
      </c>
      <c r="H123" s="165"/>
      <c r="I123" s="165"/>
      <c r="J123" s="165"/>
      <c r="K123" s="174">
        <f t="shared" si="3"/>
        <v>4350000</v>
      </c>
      <c r="L123" s="174">
        <f t="shared" si="3"/>
        <v>0</v>
      </c>
      <c r="M123" s="174">
        <f t="shared" si="3"/>
        <v>0</v>
      </c>
      <c r="N123" s="174">
        <f t="shared" si="2"/>
        <v>0</v>
      </c>
      <c r="O123" s="173"/>
      <c r="P123" s="165"/>
    </row>
    <row r="124" spans="2:16">
      <c r="B124" s="181">
        <v>41891</v>
      </c>
      <c r="C124" s="180" t="s">
        <v>181</v>
      </c>
      <c r="D124" s="205" t="s">
        <v>74</v>
      </c>
      <c r="E124" s="164" t="s">
        <v>75</v>
      </c>
      <c r="F124" s="165">
        <v>20</v>
      </c>
      <c r="G124" s="165"/>
      <c r="H124" s="165"/>
      <c r="I124" s="165"/>
      <c r="J124" s="165"/>
      <c r="K124" s="174">
        <f t="shared" si="3"/>
        <v>0</v>
      </c>
      <c r="L124" s="174">
        <f t="shared" si="3"/>
        <v>0</v>
      </c>
      <c r="M124" s="174">
        <f t="shared" si="3"/>
        <v>0</v>
      </c>
      <c r="N124" s="174">
        <f t="shared" si="2"/>
        <v>0</v>
      </c>
      <c r="O124" s="173"/>
      <c r="P124" s="165"/>
    </row>
    <row r="125" spans="2:16">
      <c r="B125" s="181">
        <v>41892</v>
      </c>
      <c r="C125" s="180" t="s">
        <v>181</v>
      </c>
      <c r="D125" s="205" t="s">
        <v>76</v>
      </c>
      <c r="E125" s="164" t="s">
        <v>75</v>
      </c>
      <c r="F125" s="165">
        <v>226</v>
      </c>
      <c r="G125" s="165">
        <v>15200</v>
      </c>
      <c r="H125" s="165"/>
      <c r="I125" s="165"/>
      <c r="J125" s="165"/>
      <c r="K125" s="174">
        <f t="shared" si="3"/>
        <v>3435200</v>
      </c>
      <c r="L125" s="174">
        <f t="shared" si="3"/>
        <v>0</v>
      </c>
      <c r="M125" s="174">
        <f t="shared" si="3"/>
        <v>0</v>
      </c>
      <c r="N125" s="174">
        <f t="shared" si="2"/>
        <v>0</v>
      </c>
      <c r="O125" s="173"/>
      <c r="P125" s="165"/>
    </row>
    <row r="126" spans="2:16">
      <c r="B126" s="181">
        <v>41893</v>
      </c>
      <c r="C126" s="180" t="s">
        <v>181</v>
      </c>
      <c r="D126" s="205" t="s">
        <v>77</v>
      </c>
      <c r="E126" s="164" t="s">
        <v>78</v>
      </c>
      <c r="F126" s="165">
        <v>12</v>
      </c>
      <c r="G126" s="165">
        <v>149000</v>
      </c>
      <c r="H126" s="165"/>
      <c r="I126" s="165"/>
      <c r="J126" s="165"/>
      <c r="K126" s="174">
        <f t="shared" si="3"/>
        <v>1788000</v>
      </c>
      <c r="L126" s="174">
        <f t="shared" si="3"/>
        <v>0</v>
      </c>
      <c r="M126" s="174">
        <f t="shared" si="3"/>
        <v>0</v>
      </c>
      <c r="N126" s="174">
        <f t="shared" si="2"/>
        <v>0</v>
      </c>
      <c r="O126" s="173"/>
      <c r="P126" s="165"/>
    </row>
    <row r="127" spans="2:16">
      <c r="B127" s="181">
        <v>41894</v>
      </c>
      <c r="C127" s="180" t="s">
        <v>181</v>
      </c>
      <c r="D127" s="205" t="s">
        <v>72</v>
      </c>
      <c r="E127" s="164" t="s">
        <v>73</v>
      </c>
      <c r="F127" s="165">
        <v>20</v>
      </c>
      <c r="G127" s="165">
        <v>86000</v>
      </c>
      <c r="H127" s="165"/>
      <c r="I127" s="165"/>
      <c r="J127" s="165"/>
      <c r="K127" s="174">
        <f t="shared" si="3"/>
        <v>1720000</v>
      </c>
      <c r="L127" s="174">
        <f t="shared" si="3"/>
        <v>0</v>
      </c>
      <c r="M127" s="174">
        <f t="shared" si="3"/>
        <v>0</v>
      </c>
      <c r="N127" s="174">
        <f t="shared" si="2"/>
        <v>0</v>
      </c>
      <c r="O127" s="173"/>
      <c r="P127" s="165"/>
    </row>
    <row r="128" spans="2:16">
      <c r="B128" s="181">
        <v>41895</v>
      </c>
      <c r="C128" s="180" t="s">
        <v>181</v>
      </c>
      <c r="D128" s="205" t="s">
        <v>79</v>
      </c>
      <c r="E128" s="164" t="s">
        <v>113</v>
      </c>
      <c r="F128" s="165">
        <v>4</v>
      </c>
      <c r="G128" s="165">
        <v>125000</v>
      </c>
      <c r="H128" s="165"/>
      <c r="I128" s="165"/>
      <c r="J128" s="165"/>
      <c r="K128" s="174">
        <f t="shared" si="3"/>
        <v>500000</v>
      </c>
      <c r="L128" s="174">
        <f t="shared" si="3"/>
        <v>0</v>
      </c>
      <c r="M128" s="174">
        <f t="shared" si="3"/>
        <v>0</v>
      </c>
      <c r="N128" s="174">
        <f t="shared" si="2"/>
        <v>0</v>
      </c>
      <c r="O128" s="173"/>
      <c r="P128" s="165"/>
    </row>
    <row r="129" spans="2:16">
      <c r="B129" s="181">
        <v>41897</v>
      </c>
      <c r="C129" s="180" t="s">
        <v>181</v>
      </c>
      <c r="D129" s="205" t="s">
        <v>72</v>
      </c>
      <c r="E129" s="164" t="s">
        <v>73</v>
      </c>
      <c r="F129" s="165">
        <v>50</v>
      </c>
      <c r="G129" s="165">
        <v>87000</v>
      </c>
      <c r="H129" s="165"/>
      <c r="I129" s="165"/>
      <c r="J129" s="165"/>
      <c r="K129" s="174">
        <f t="shared" si="3"/>
        <v>4350000</v>
      </c>
      <c r="L129" s="174">
        <f t="shared" si="3"/>
        <v>0</v>
      </c>
      <c r="M129" s="174">
        <f t="shared" si="3"/>
        <v>0</v>
      </c>
      <c r="N129" s="174">
        <f t="shared" si="2"/>
        <v>0</v>
      </c>
      <c r="O129" s="173"/>
      <c r="P129" s="165"/>
    </row>
    <row r="130" spans="2:16">
      <c r="B130" s="181">
        <v>41901</v>
      </c>
      <c r="C130" s="180" t="s">
        <v>181</v>
      </c>
      <c r="D130" s="205" t="s">
        <v>79</v>
      </c>
      <c r="E130" s="164" t="s">
        <v>113</v>
      </c>
      <c r="F130" s="165">
        <v>4</v>
      </c>
      <c r="G130" s="165">
        <v>125000</v>
      </c>
      <c r="H130" s="165"/>
      <c r="I130" s="165"/>
      <c r="J130" s="165"/>
      <c r="K130" s="174">
        <f t="shared" si="3"/>
        <v>500000</v>
      </c>
      <c r="L130" s="174">
        <f t="shared" si="3"/>
        <v>0</v>
      </c>
      <c r="M130" s="174">
        <f t="shared" si="3"/>
        <v>0</v>
      </c>
      <c r="N130" s="174">
        <f t="shared" si="2"/>
        <v>0</v>
      </c>
      <c r="O130" s="173"/>
      <c r="P130" s="165"/>
    </row>
    <row r="131" spans="2:16">
      <c r="B131" s="181">
        <v>41902</v>
      </c>
      <c r="C131" s="180" t="s">
        <v>181</v>
      </c>
      <c r="D131" s="205" t="s">
        <v>71</v>
      </c>
      <c r="E131" s="164" t="s">
        <v>113</v>
      </c>
      <c r="F131" s="165">
        <v>4</v>
      </c>
      <c r="G131" s="165">
        <v>360000</v>
      </c>
      <c r="H131" s="165"/>
      <c r="I131" s="165"/>
      <c r="J131" s="165"/>
      <c r="K131" s="174">
        <f t="shared" si="3"/>
        <v>1440000</v>
      </c>
      <c r="L131" s="174">
        <f t="shared" si="3"/>
        <v>0</v>
      </c>
      <c r="M131" s="174">
        <f t="shared" si="3"/>
        <v>0</v>
      </c>
      <c r="N131" s="174">
        <f t="shared" si="2"/>
        <v>0</v>
      </c>
      <c r="O131" s="173"/>
      <c r="P131" s="165"/>
    </row>
    <row r="132" spans="2:16" ht="31.5">
      <c r="B132" s="181">
        <v>41902</v>
      </c>
      <c r="C132" s="180" t="s">
        <v>181</v>
      </c>
      <c r="D132" s="205" t="s">
        <v>140</v>
      </c>
      <c r="E132" s="164"/>
      <c r="F132" s="165">
        <v>3</v>
      </c>
      <c r="G132" s="165">
        <v>240000</v>
      </c>
      <c r="H132" s="165"/>
      <c r="I132" s="165"/>
      <c r="J132" s="165"/>
      <c r="K132" s="174">
        <f t="shared" si="3"/>
        <v>720000</v>
      </c>
      <c r="L132" s="174">
        <f t="shared" si="3"/>
        <v>0</v>
      </c>
      <c r="M132" s="174">
        <f t="shared" si="3"/>
        <v>0</v>
      </c>
      <c r="N132" s="174">
        <f t="shared" si="2"/>
        <v>0</v>
      </c>
      <c r="O132" s="173"/>
      <c r="P132" s="165"/>
    </row>
    <row r="133" spans="2:16" ht="31.5">
      <c r="B133" s="181">
        <v>41903</v>
      </c>
      <c r="C133" s="180" t="s">
        <v>181</v>
      </c>
      <c r="D133" s="205" t="s">
        <v>81</v>
      </c>
      <c r="E133" s="164" t="s">
        <v>82</v>
      </c>
      <c r="F133" s="165">
        <v>180</v>
      </c>
      <c r="G133" s="165">
        <v>41800</v>
      </c>
      <c r="H133" s="165"/>
      <c r="I133" s="165"/>
      <c r="J133" s="165"/>
      <c r="K133" s="174">
        <f t="shared" si="3"/>
        <v>7524000</v>
      </c>
      <c r="L133" s="174">
        <f t="shared" si="3"/>
        <v>0</v>
      </c>
      <c r="M133" s="174">
        <f t="shared" si="3"/>
        <v>0</v>
      </c>
      <c r="N133" s="174">
        <f t="shared" si="2"/>
        <v>0</v>
      </c>
      <c r="O133" s="173"/>
      <c r="P133" s="165"/>
    </row>
    <row r="134" spans="2:16">
      <c r="B134" s="181">
        <v>41902</v>
      </c>
      <c r="C134" s="180" t="s">
        <v>181</v>
      </c>
      <c r="D134" s="205" t="s">
        <v>72</v>
      </c>
      <c r="E134" s="164" t="s">
        <v>73</v>
      </c>
      <c r="F134" s="165">
        <v>50</v>
      </c>
      <c r="G134" s="165">
        <v>87000</v>
      </c>
      <c r="H134" s="165"/>
      <c r="I134" s="165"/>
      <c r="J134" s="165"/>
      <c r="K134" s="174">
        <f t="shared" si="3"/>
        <v>4350000</v>
      </c>
      <c r="L134" s="174">
        <f t="shared" si="3"/>
        <v>0</v>
      </c>
      <c r="M134" s="174">
        <f t="shared" si="3"/>
        <v>0</v>
      </c>
      <c r="N134" s="174">
        <f t="shared" si="2"/>
        <v>0</v>
      </c>
      <c r="O134" s="173"/>
      <c r="P134" s="165"/>
    </row>
    <row r="135" spans="2:16">
      <c r="B135" s="181">
        <v>41904</v>
      </c>
      <c r="C135" s="180" t="s">
        <v>181</v>
      </c>
      <c r="D135" s="205" t="s">
        <v>79</v>
      </c>
      <c r="E135" s="164" t="s">
        <v>113</v>
      </c>
      <c r="F135" s="165">
        <v>4</v>
      </c>
      <c r="G135" s="165">
        <v>125000</v>
      </c>
      <c r="H135" s="165"/>
      <c r="I135" s="165"/>
      <c r="J135" s="165"/>
      <c r="K135" s="174">
        <f t="shared" si="3"/>
        <v>500000</v>
      </c>
      <c r="L135" s="174">
        <f t="shared" si="3"/>
        <v>0</v>
      </c>
      <c r="M135" s="174">
        <f t="shared" si="3"/>
        <v>0</v>
      </c>
      <c r="N135" s="174">
        <f t="shared" si="2"/>
        <v>0</v>
      </c>
      <c r="O135" s="173"/>
      <c r="P135" s="165"/>
    </row>
    <row r="136" spans="2:16">
      <c r="B136" s="181">
        <v>41905</v>
      </c>
      <c r="C136" s="180" t="s">
        <v>181</v>
      </c>
      <c r="D136" s="205" t="s">
        <v>133</v>
      </c>
      <c r="E136" s="164" t="s">
        <v>113</v>
      </c>
      <c r="F136" s="165">
        <v>4</v>
      </c>
      <c r="G136" s="165">
        <v>360000</v>
      </c>
      <c r="H136" s="165"/>
      <c r="I136" s="165"/>
      <c r="J136" s="165"/>
      <c r="K136" s="174">
        <f t="shared" si="3"/>
        <v>1440000</v>
      </c>
      <c r="L136" s="174">
        <f t="shared" si="3"/>
        <v>0</v>
      </c>
      <c r="M136" s="174">
        <f t="shared" si="3"/>
        <v>0</v>
      </c>
      <c r="N136" s="174">
        <f t="shared" si="2"/>
        <v>0</v>
      </c>
      <c r="O136" s="173"/>
      <c r="P136" s="165"/>
    </row>
    <row r="137" spans="2:16">
      <c r="B137" s="181">
        <v>41905</v>
      </c>
      <c r="C137" s="180" t="s">
        <v>181</v>
      </c>
      <c r="D137" s="205" t="s">
        <v>72</v>
      </c>
      <c r="E137" s="164" t="s">
        <v>73</v>
      </c>
      <c r="F137" s="165">
        <v>50</v>
      </c>
      <c r="G137" s="165">
        <v>87000</v>
      </c>
      <c r="H137" s="165"/>
      <c r="I137" s="165"/>
      <c r="J137" s="165"/>
      <c r="K137" s="174">
        <f t="shared" si="3"/>
        <v>4350000</v>
      </c>
      <c r="L137" s="174">
        <f t="shared" si="3"/>
        <v>0</v>
      </c>
      <c r="M137" s="174">
        <f t="shared" si="3"/>
        <v>0</v>
      </c>
      <c r="N137" s="174">
        <f t="shared" si="2"/>
        <v>0</v>
      </c>
      <c r="O137" s="173"/>
      <c r="P137" s="165"/>
    </row>
    <row r="138" spans="2:16">
      <c r="B138" s="181">
        <v>41910</v>
      </c>
      <c r="C138" s="180" t="s">
        <v>181</v>
      </c>
      <c r="D138" s="205" t="s">
        <v>72</v>
      </c>
      <c r="E138" s="164" t="s">
        <v>73</v>
      </c>
      <c r="F138" s="165">
        <v>50</v>
      </c>
      <c r="G138" s="165">
        <v>87000</v>
      </c>
      <c r="H138" s="165"/>
      <c r="I138" s="165"/>
      <c r="J138" s="165"/>
      <c r="K138" s="174">
        <f t="shared" si="3"/>
        <v>4350000</v>
      </c>
      <c r="L138" s="174">
        <f t="shared" si="3"/>
        <v>0</v>
      </c>
      <c r="M138" s="174">
        <f t="shared" si="3"/>
        <v>0</v>
      </c>
      <c r="N138" s="174">
        <f t="shared" si="3"/>
        <v>0</v>
      </c>
      <c r="O138" s="173"/>
      <c r="P138" s="165"/>
    </row>
    <row r="139" spans="2:16">
      <c r="B139" s="181">
        <v>41911</v>
      </c>
      <c r="C139" s="180" t="s">
        <v>181</v>
      </c>
      <c r="D139" s="205" t="s">
        <v>79</v>
      </c>
      <c r="E139" s="164"/>
      <c r="F139" s="165">
        <v>4</v>
      </c>
      <c r="G139" s="165">
        <v>125000</v>
      </c>
      <c r="H139" s="165"/>
      <c r="I139" s="165"/>
      <c r="J139" s="165"/>
      <c r="K139" s="174">
        <f t="shared" ref="K139:N202" si="4">IF($F139&gt;0,$F139*G139,G139)</f>
        <v>500000</v>
      </c>
      <c r="L139" s="174">
        <f t="shared" si="4"/>
        <v>0</v>
      </c>
      <c r="M139" s="174">
        <f t="shared" si="4"/>
        <v>0</v>
      </c>
      <c r="N139" s="174">
        <f t="shared" si="4"/>
        <v>0</v>
      </c>
      <c r="O139" s="173"/>
      <c r="P139" s="165"/>
    </row>
    <row r="140" spans="2:16">
      <c r="B140" s="181">
        <v>29</v>
      </c>
      <c r="C140" s="180" t="s">
        <v>181</v>
      </c>
      <c r="D140" s="205" t="s">
        <v>79</v>
      </c>
      <c r="E140" s="164" t="s">
        <v>113</v>
      </c>
      <c r="F140" s="165">
        <v>4</v>
      </c>
      <c r="G140" s="165">
        <v>125000</v>
      </c>
      <c r="H140" s="165"/>
      <c r="I140" s="165"/>
      <c r="J140" s="165"/>
      <c r="K140" s="174">
        <f t="shared" si="4"/>
        <v>500000</v>
      </c>
      <c r="L140" s="174">
        <f t="shared" si="4"/>
        <v>0</v>
      </c>
      <c r="M140" s="174">
        <f t="shared" si="4"/>
        <v>0</v>
      </c>
      <c r="N140" s="174">
        <f t="shared" si="4"/>
        <v>0</v>
      </c>
      <c r="O140" s="173"/>
      <c r="P140" s="165"/>
    </row>
    <row r="141" spans="2:16">
      <c r="B141" s="181">
        <v>41913</v>
      </c>
      <c r="C141" s="180" t="s">
        <v>181</v>
      </c>
      <c r="D141" s="205" t="s">
        <v>79</v>
      </c>
      <c r="E141" s="164" t="s">
        <v>113</v>
      </c>
      <c r="F141" s="165">
        <v>8</v>
      </c>
      <c r="G141" s="165">
        <v>130000</v>
      </c>
      <c r="H141" s="165"/>
      <c r="I141" s="165"/>
      <c r="J141" s="165"/>
      <c r="K141" s="174">
        <f t="shared" si="4"/>
        <v>1040000</v>
      </c>
      <c r="L141" s="174">
        <f t="shared" si="4"/>
        <v>0</v>
      </c>
      <c r="M141" s="174">
        <f t="shared" si="4"/>
        <v>0</v>
      </c>
      <c r="N141" s="174">
        <f t="shared" si="4"/>
        <v>0</v>
      </c>
      <c r="O141" s="173"/>
      <c r="P141" s="165"/>
    </row>
    <row r="142" spans="2:16">
      <c r="B142" s="181">
        <v>3</v>
      </c>
      <c r="C142" s="180" t="s">
        <v>181</v>
      </c>
      <c r="D142" s="205" t="s">
        <v>79</v>
      </c>
      <c r="E142" s="164" t="s">
        <v>113</v>
      </c>
      <c r="F142" s="165">
        <v>8</v>
      </c>
      <c r="G142" s="165">
        <v>130000</v>
      </c>
      <c r="H142" s="165"/>
      <c r="I142" s="165"/>
      <c r="J142" s="165"/>
      <c r="K142" s="174">
        <f t="shared" si="4"/>
        <v>1040000</v>
      </c>
      <c r="L142" s="174">
        <f t="shared" si="4"/>
        <v>0</v>
      </c>
      <c r="M142" s="174">
        <f t="shared" si="4"/>
        <v>0</v>
      </c>
      <c r="N142" s="174">
        <f t="shared" si="4"/>
        <v>0</v>
      </c>
      <c r="O142" s="173"/>
      <c r="P142" s="165"/>
    </row>
    <row r="143" spans="2:16">
      <c r="B143" s="181">
        <v>41918</v>
      </c>
      <c r="C143" s="180" t="s">
        <v>181</v>
      </c>
      <c r="D143" s="205" t="s">
        <v>133</v>
      </c>
      <c r="E143" s="164" t="s">
        <v>113</v>
      </c>
      <c r="F143" s="165">
        <v>4</v>
      </c>
      <c r="G143" s="165">
        <v>370000</v>
      </c>
      <c r="H143" s="165"/>
      <c r="I143" s="165"/>
      <c r="J143" s="165"/>
      <c r="K143" s="174">
        <f t="shared" si="4"/>
        <v>1480000</v>
      </c>
      <c r="L143" s="174">
        <f t="shared" si="4"/>
        <v>0</v>
      </c>
      <c r="M143" s="174">
        <f t="shared" si="4"/>
        <v>0</v>
      </c>
      <c r="N143" s="174">
        <f t="shared" si="4"/>
        <v>0</v>
      </c>
      <c r="O143" s="173"/>
      <c r="P143" s="165"/>
    </row>
    <row r="144" spans="2:16">
      <c r="B144" s="181">
        <v>41919</v>
      </c>
      <c r="C144" s="180" t="s">
        <v>181</v>
      </c>
      <c r="D144" s="205" t="s">
        <v>72</v>
      </c>
      <c r="E144" s="164" t="s">
        <v>73</v>
      </c>
      <c r="F144" s="165">
        <v>50</v>
      </c>
      <c r="G144" s="165">
        <v>87000</v>
      </c>
      <c r="H144" s="165"/>
      <c r="I144" s="165"/>
      <c r="J144" s="165"/>
      <c r="K144" s="174">
        <f t="shared" si="4"/>
        <v>4350000</v>
      </c>
      <c r="L144" s="174">
        <f t="shared" si="4"/>
        <v>0</v>
      </c>
      <c r="M144" s="174">
        <f t="shared" si="4"/>
        <v>0</v>
      </c>
      <c r="N144" s="174">
        <f t="shared" si="4"/>
        <v>0</v>
      </c>
      <c r="O144" s="173"/>
      <c r="P144" s="165"/>
    </row>
    <row r="145" spans="2:16">
      <c r="B145" s="181">
        <v>41920</v>
      </c>
      <c r="C145" s="180" t="s">
        <v>181</v>
      </c>
      <c r="D145" s="205" t="s">
        <v>133</v>
      </c>
      <c r="E145" s="164" t="s">
        <v>113</v>
      </c>
      <c r="F145" s="165">
        <v>8</v>
      </c>
      <c r="G145" s="165">
        <v>370000</v>
      </c>
      <c r="H145" s="165"/>
      <c r="I145" s="165"/>
      <c r="J145" s="165"/>
      <c r="K145" s="174">
        <f t="shared" si="4"/>
        <v>2960000</v>
      </c>
      <c r="L145" s="174">
        <f t="shared" si="4"/>
        <v>0</v>
      </c>
      <c r="M145" s="174">
        <f t="shared" si="4"/>
        <v>0</v>
      </c>
      <c r="N145" s="174">
        <f t="shared" si="4"/>
        <v>0</v>
      </c>
      <c r="O145" s="173"/>
      <c r="P145" s="165"/>
    </row>
    <row r="146" spans="2:16">
      <c r="B146" s="181">
        <v>41920</v>
      </c>
      <c r="C146" s="180" t="s">
        <v>181</v>
      </c>
      <c r="D146" s="205" t="s">
        <v>133</v>
      </c>
      <c r="E146" s="164" t="s">
        <v>113</v>
      </c>
      <c r="F146" s="165">
        <v>4</v>
      </c>
      <c r="G146" s="165">
        <v>370000</v>
      </c>
      <c r="H146" s="165"/>
      <c r="I146" s="165"/>
      <c r="J146" s="165"/>
      <c r="K146" s="174">
        <f t="shared" si="4"/>
        <v>1480000</v>
      </c>
      <c r="L146" s="174">
        <f t="shared" si="4"/>
        <v>0</v>
      </c>
      <c r="M146" s="174">
        <f t="shared" si="4"/>
        <v>0</v>
      </c>
      <c r="N146" s="174">
        <f t="shared" si="4"/>
        <v>0</v>
      </c>
      <c r="O146" s="173"/>
      <c r="P146" s="165"/>
    </row>
    <row r="147" spans="2:16">
      <c r="B147" s="181">
        <v>41921</v>
      </c>
      <c r="C147" s="180" t="s">
        <v>181</v>
      </c>
      <c r="D147" s="205" t="s">
        <v>71</v>
      </c>
      <c r="E147" s="164" t="s">
        <v>113</v>
      </c>
      <c r="F147" s="165">
        <v>4</v>
      </c>
      <c r="G147" s="165">
        <v>130000</v>
      </c>
      <c r="H147" s="165"/>
      <c r="I147" s="165"/>
      <c r="J147" s="165"/>
      <c r="K147" s="174">
        <f t="shared" si="4"/>
        <v>520000</v>
      </c>
      <c r="L147" s="174">
        <f t="shared" si="4"/>
        <v>0</v>
      </c>
      <c r="M147" s="174">
        <f t="shared" si="4"/>
        <v>0</v>
      </c>
      <c r="N147" s="174">
        <f t="shared" si="4"/>
        <v>0</v>
      </c>
      <c r="O147" s="173"/>
      <c r="P147" s="165"/>
    </row>
    <row r="148" spans="2:16">
      <c r="B148" s="181">
        <v>41922</v>
      </c>
      <c r="C148" s="180" t="s">
        <v>181</v>
      </c>
      <c r="D148" s="205" t="s">
        <v>72</v>
      </c>
      <c r="E148" s="164" t="s">
        <v>73</v>
      </c>
      <c r="F148" s="165">
        <v>400</v>
      </c>
      <c r="G148" s="165"/>
      <c r="H148" s="165"/>
      <c r="I148" s="165"/>
      <c r="J148" s="165"/>
      <c r="K148" s="174">
        <f t="shared" si="4"/>
        <v>0</v>
      </c>
      <c r="L148" s="174">
        <f t="shared" si="4"/>
        <v>0</v>
      </c>
      <c r="M148" s="174">
        <f t="shared" si="4"/>
        <v>0</v>
      </c>
      <c r="N148" s="174">
        <f t="shared" si="4"/>
        <v>0</v>
      </c>
      <c r="O148" s="173"/>
      <c r="P148" s="165"/>
    </row>
    <row r="149" spans="2:16">
      <c r="B149" s="181">
        <v>41921</v>
      </c>
      <c r="C149" s="180" t="s">
        <v>181</v>
      </c>
      <c r="D149" s="205" t="s">
        <v>135</v>
      </c>
      <c r="E149" s="164" t="s">
        <v>113</v>
      </c>
      <c r="F149" s="165">
        <v>8</v>
      </c>
      <c r="G149" s="165">
        <v>130000</v>
      </c>
      <c r="H149" s="165"/>
      <c r="I149" s="165"/>
      <c r="J149" s="165"/>
      <c r="K149" s="174">
        <f t="shared" si="4"/>
        <v>1040000</v>
      </c>
      <c r="L149" s="174">
        <f t="shared" si="4"/>
        <v>0</v>
      </c>
      <c r="M149" s="174">
        <f t="shared" si="4"/>
        <v>0</v>
      </c>
      <c r="N149" s="174">
        <f t="shared" si="4"/>
        <v>0</v>
      </c>
      <c r="O149" s="173"/>
      <c r="P149" s="165"/>
    </row>
    <row r="150" spans="2:16">
      <c r="B150" s="181">
        <v>41922</v>
      </c>
      <c r="C150" s="180" t="s">
        <v>181</v>
      </c>
      <c r="D150" s="205" t="s">
        <v>133</v>
      </c>
      <c r="E150" s="164" t="s">
        <v>113</v>
      </c>
      <c r="F150" s="165">
        <v>8</v>
      </c>
      <c r="G150" s="165">
        <v>370000</v>
      </c>
      <c r="H150" s="165"/>
      <c r="I150" s="165"/>
      <c r="J150" s="165"/>
      <c r="K150" s="174">
        <f t="shared" si="4"/>
        <v>2960000</v>
      </c>
      <c r="L150" s="174">
        <f t="shared" si="4"/>
        <v>0</v>
      </c>
      <c r="M150" s="174">
        <f t="shared" si="4"/>
        <v>0</v>
      </c>
      <c r="N150" s="174">
        <f t="shared" si="4"/>
        <v>0</v>
      </c>
      <c r="O150" s="173"/>
      <c r="P150" s="165"/>
    </row>
    <row r="151" spans="2:16">
      <c r="B151" s="181">
        <v>41925</v>
      </c>
      <c r="C151" s="180" t="s">
        <v>181</v>
      </c>
      <c r="D151" s="205" t="s">
        <v>135</v>
      </c>
      <c r="E151" s="164" t="s">
        <v>113</v>
      </c>
      <c r="F151" s="165">
        <v>4</v>
      </c>
      <c r="G151" s="165">
        <v>130000</v>
      </c>
      <c r="H151" s="165"/>
      <c r="I151" s="165"/>
      <c r="J151" s="165"/>
      <c r="K151" s="174">
        <f t="shared" si="4"/>
        <v>520000</v>
      </c>
      <c r="L151" s="174">
        <f t="shared" si="4"/>
        <v>0</v>
      </c>
      <c r="M151" s="174">
        <f t="shared" si="4"/>
        <v>0</v>
      </c>
      <c r="N151" s="174">
        <f t="shared" si="4"/>
        <v>0</v>
      </c>
      <c r="O151" s="173"/>
      <c r="P151" s="165"/>
    </row>
    <row r="152" spans="2:16">
      <c r="B152" s="181">
        <v>41925</v>
      </c>
      <c r="C152" s="180" t="s">
        <v>181</v>
      </c>
      <c r="D152" s="205" t="s">
        <v>133</v>
      </c>
      <c r="E152" s="164" t="s">
        <v>113</v>
      </c>
      <c r="F152" s="165">
        <v>4</v>
      </c>
      <c r="G152" s="165">
        <v>370000</v>
      </c>
      <c r="H152" s="165"/>
      <c r="I152" s="165"/>
      <c r="J152" s="165"/>
      <c r="K152" s="174">
        <f t="shared" si="4"/>
        <v>1480000</v>
      </c>
      <c r="L152" s="174">
        <f t="shared" si="4"/>
        <v>0</v>
      </c>
      <c r="M152" s="174">
        <f t="shared" si="4"/>
        <v>0</v>
      </c>
      <c r="N152" s="174">
        <f t="shared" si="4"/>
        <v>0</v>
      </c>
      <c r="O152" s="173"/>
      <c r="P152" s="165"/>
    </row>
    <row r="153" spans="2:16">
      <c r="B153" s="181">
        <v>14</v>
      </c>
      <c r="C153" s="180" t="s">
        <v>181</v>
      </c>
      <c r="D153" s="205" t="s">
        <v>135</v>
      </c>
      <c r="E153" s="164" t="s">
        <v>113</v>
      </c>
      <c r="F153" s="165">
        <v>12</v>
      </c>
      <c r="G153" s="165">
        <v>130000</v>
      </c>
      <c r="H153" s="165"/>
      <c r="I153" s="165"/>
      <c r="J153" s="165"/>
      <c r="K153" s="174">
        <f t="shared" si="4"/>
        <v>1560000</v>
      </c>
      <c r="L153" s="174">
        <f t="shared" si="4"/>
        <v>0</v>
      </c>
      <c r="M153" s="174">
        <f t="shared" si="4"/>
        <v>0</v>
      </c>
      <c r="N153" s="174">
        <f t="shared" si="4"/>
        <v>0</v>
      </c>
      <c r="O153" s="173"/>
      <c r="P153" s="165"/>
    </row>
    <row r="154" spans="2:16">
      <c r="B154" s="181">
        <v>14</v>
      </c>
      <c r="C154" s="180" t="s">
        <v>181</v>
      </c>
      <c r="D154" s="205" t="s">
        <v>133</v>
      </c>
      <c r="E154" s="164" t="s">
        <v>113</v>
      </c>
      <c r="F154" s="165">
        <v>12</v>
      </c>
      <c r="G154" s="165">
        <v>370000</v>
      </c>
      <c r="H154" s="165"/>
      <c r="I154" s="165"/>
      <c r="J154" s="165"/>
      <c r="K154" s="174">
        <f t="shared" si="4"/>
        <v>4440000</v>
      </c>
      <c r="L154" s="174">
        <f t="shared" si="4"/>
        <v>0</v>
      </c>
      <c r="M154" s="174">
        <f t="shared" si="4"/>
        <v>0</v>
      </c>
      <c r="N154" s="174">
        <f t="shared" si="4"/>
        <v>0</v>
      </c>
      <c r="O154" s="173"/>
      <c r="P154" s="165"/>
    </row>
    <row r="155" spans="2:16">
      <c r="B155" s="181">
        <v>41927</v>
      </c>
      <c r="C155" s="180" t="s">
        <v>181</v>
      </c>
      <c r="D155" s="205" t="s">
        <v>135</v>
      </c>
      <c r="E155" s="164" t="s">
        <v>113</v>
      </c>
      <c r="F155" s="165">
        <v>4</v>
      </c>
      <c r="G155" s="165">
        <v>130000</v>
      </c>
      <c r="H155" s="165"/>
      <c r="I155" s="165"/>
      <c r="J155" s="165"/>
      <c r="K155" s="174">
        <f t="shared" si="4"/>
        <v>520000</v>
      </c>
      <c r="L155" s="174">
        <f t="shared" si="4"/>
        <v>0</v>
      </c>
      <c r="M155" s="174">
        <f t="shared" si="4"/>
        <v>0</v>
      </c>
      <c r="N155" s="174">
        <f t="shared" si="4"/>
        <v>0</v>
      </c>
      <c r="O155" s="173"/>
      <c r="P155" s="165"/>
    </row>
    <row r="156" spans="2:16">
      <c r="B156" s="181">
        <v>41927</v>
      </c>
      <c r="C156" s="180" t="s">
        <v>181</v>
      </c>
      <c r="D156" s="205" t="s">
        <v>133</v>
      </c>
      <c r="E156" s="164" t="s">
        <v>113</v>
      </c>
      <c r="F156" s="165">
        <v>4</v>
      </c>
      <c r="G156" s="165">
        <v>370000</v>
      </c>
      <c r="H156" s="165"/>
      <c r="I156" s="165"/>
      <c r="J156" s="165"/>
      <c r="K156" s="174">
        <f t="shared" si="4"/>
        <v>1480000</v>
      </c>
      <c r="L156" s="174">
        <f t="shared" si="4"/>
        <v>0</v>
      </c>
      <c r="M156" s="174">
        <f t="shared" si="4"/>
        <v>0</v>
      </c>
      <c r="N156" s="174">
        <f t="shared" si="4"/>
        <v>0</v>
      </c>
      <c r="O156" s="173"/>
      <c r="P156" s="165"/>
    </row>
    <row r="157" spans="2:16" ht="31.5">
      <c r="B157" s="181">
        <v>41825</v>
      </c>
      <c r="C157" s="180" t="s">
        <v>181</v>
      </c>
      <c r="D157" s="205" t="s">
        <v>144</v>
      </c>
      <c r="E157" s="164"/>
      <c r="F157" s="165"/>
      <c r="G157" s="165"/>
      <c r="H157" s="165">
        <v>10000000</v>
      </c>
      <c r="I157" s="165"/>
      <c r="J157" s="165"/>
      <c r="K157" s="174">
        <f t="shared" si="4"/>
        <v>0</v>
      </c>
      <c r="L157" s="174">
        <f t="shared" si="4"/>
        <v>10000000</v>
      </c>
      <c r="M157" s="174">
        <f t="shared" si="4"/>
        <v>0</v>
      </c>
      <c r="N157" s="174">
        <f t="shared" si="4"/>
        <v>0</v>
      </c>
      <c r="O157" s="173"/>
      <c r="P157" s="165"/>
    </row>
    <row r="158" spans="2:16" ht="47.25">
      <c r="B158" s="181">
        <v>41832</v>
      </c>
      <c r="C158" s="180" t="s">
        <v>181</v>
      </c>
      <c r="D158" s="205" t="s">
        <v>145</v>
      </c>
      <c r="E158" s="164"/>
      <c r="F158" s="165"/>
      <c r="G158" s="165"/>
      <c r="H158" s="165">
        <v>25000000</v>
      </c>
      <c r="I158" s="165"/>
      <c r="J158" s="165"/>
      <c r="K158" s="174">
        <f t="shared" si="4"/>
        <v>0</v>
      </c>
      <c r="L158" s="174">
        <f t="shared" si="4"/>
        <v>25000000</v>
      </c>
      <c r="M158" s="174">
        <f t="shared" si="4"/>
        <v>0</v>
      </c>
      <c r="N158" s="174">
        <f t="shared" si="4"/>
        <v>0</v>
      </c>
      <c r="O158" s="173"/>
      <c r="P158" s="165"/>
    </row>
    <row r="159" spans="2:16" ht="47.25">
      <c r="B159" s="181">
        <v>41839</v>
      </c>
      <c r="C159" s="180" t="s">
        <v>181</v>
      </c>
      <c r="D159" s="205" t="s">
        <v>146</v>
      </c>
      <c r="E159" s="164"/>
      <c r="F159" s="165"/>
      <c r="G159" s="165"/>
      <c r="H159" s="165">
        <v>13000000</v>
      </c>
      <c r="I159" s="165"/>
      <c r="J159" s="165"/>
      <c r="K159" s="174">
        <f t="shared" si="4"/>
        <v>0</v>
      </c>
      <c r="L159" s="174">
        <f t="shared" si="4"/>
        <v>13000000</v>
      </c>
      <c r="M159" s="174">
        <f t="shared" si="4"/>
        <v>0</v>
      </c>
      <c r="N159" s="174">
        <f t="shared" si="4"/>
        <v>0</v>
      </c>
      <c r="O159" s="173"/>
      <c r="P159" s="165"/>
    </row>
    <row r="160" spans="2:16" ht="47.25">
      <c r="B160" s="181">
        <v>41846</v>
      </c>
      <c r="C160" s="180" t="s">
        <v>181</v>
      </c>
      <c r="D160" s="205" t="s">
        <v>147</v>
      </c>
      <c r="E160" s="164"/>
      <c r="F160" s="165"/>
      <c r="G160" s="165"/>
      <c r="H160" s="165">
        <v>13260000</v>
      </c>
      <c r="I160" s="165"/>
      <c r="J160" s="165"/>
      <c r="K160" s="174">
        <f t="shared" si="4"/>
        <v>0</v>
      </c>
      <c r="L160" s="174">
        <f t="shared" si="4"/>
        <v>13260000</v>
      </c>
      <c r="M160" s="174">
        <f t="shared" si="4"/>
        <v>0</v>
      </c>
      <c r="N160" s="174">
        <f t="shared" si="4"/>
        <v>0</v>
      </c>
      <c r="O160" s="173"/>
      <c r="P160" s="165"/>
    </row>
    <row r="161" spans="2:16" ht="47.25">
      <c r="B161" s="181">
        <v>41853</v>
      </c>
      <c r="C161" s="180" t="s">
        <v>181</v>
      </c>
      <c r="D161" s="205" t="s">
        <v>148</v>
      </c>
      <c r="E161" s="164"/>
      <c r="F161" s="165"/>
      <c r="G161" s="165"/>
      <c r="H161" s="165">
        <v>18720000</v>
      </c>
      <c r="I161" s="165"/>
      <c r="J161" s="165"/>
      <c r="K161" s="174">
        <f t="shared" si="4"/>
        <v>0</v>
      </c>
      <c r="L161" s="174">
        <f t="shared" si="4"/>
        <v>18720000</v>
      </c>
      <c r="M161" s="174">
        <f t="shared" si="4"/>
        <v>0</v>
      </c>
      <c r="N161" s="174">
        <f t="shared" si="4"/>
        <v>0</v>
      </c>
      <c r="O161" s="173"/>
      <c r="P161" s="165"/>
    </row>
    <row r="162" spans="2:16" ht="47.25">
      <c r="B162" s="181">
        <v>41860</v>
      </c>
      <c r="C162" s="180" t="s">
        <v>181</v>
      </c>
      <c r="D162" s="205" t="s">
        <v>149</v>
      </c>
      <c r="E162" s="164"/>
      <c r="F162" s="165"/>
      <c r="G162" s="165"/>
      <c r="H162" s="165">
        <v>19700000</v>
      </c>
      <c r="I162" s="165"/>
      <c r="J162" s="165"/>
      <c r="K162" s="174">
        <f t="shared" si="4"/>
        <v>0</v>
      </c>
      <c r="L162" s="174">
        <f t="shared" si="4"/>
        <v>19700000</v>
      </c>
      <c r="M162" s="174">
        <f t="shared" si="4"/>
        <v>0</v>
      </c>
      <c r="N162" s="174">
        <f t="shared" si="4"/>
        <v>0</v>
      </c>
      <c r="O162" s="173"/>
      <c r="P162" s="165"/>
    </row>
    <row r="163" spans="2:16" ht="31.5">
      <c r="B163" s="181">
        <v>41864</v>
      </c>
      <c r="C163" s="180" t="s">
        <v>181</v>
      </c>
      <c r="D163" s="205" t="s">
        <v>150</v>
      </c>
      <c r="E163" s="164"/>
      <c r="F163" s="165"/>
      <c r="G163" s="165"/>
      <c r="H163" s="165">
        <v>10000000</v>
      </c>
      <c r="I163" s="165"/>
      <c r="J163" s="165"/>
      <c r="K163" s="174">
        <f t="shared" si="4"/>
        <v>0</v>
      </c>
      <c r="L163" s="174">
        <f t="shared" si="4"/>
        <v>10000000</v>
      </c>
      <c r="M163" s="174">
        <f t="shared" si="4"/>
        <v>0</v>
      </c>
      <c r="N163" s="174">
        <f t="shared" si="4"/>
        <v>0</v>
      </c>
      <c r="O163" s="173"/>
      <c r="P163" s="165"/>
    </row>
    <row r="164" spans="2:16" ht="47.25">
      <c r="B164" s="181">
        <v>41867</v>
      </c>
      <c r="C164" s="180" t="s">
        <v>181</v>
      </c>
      <c r="D164" s="205" t="s">
        <v>151</v>
      </c>
      <c r="E164" s="164"/>
      <c r="F164" s="165"/>
      <c r="G164" s="165"/>
      <c r="H164" s="165">
        <v>20400000</v>
      </c>
      <c r="I164" s="165"/>
      <c r="J164" s="165"/>
      <c r="K164" s="174">
        <f t="shared" si="4"/>
        <v>0</v>
      </c>
      <c r="L164" s="174">
        <f t="shared" si="4"/>
        <v>20400000</v>
      </c>
      <c r="M164" s="174">
        <f t="shared" si="4"/>
        <v>0</v>
      </c>
      <c r="N164" s="174">
        <f t="shared" si="4"/>
        <v>0</v>
      </c>
      <c r="O164" s="173"/>
      <c r="P164" s="165"/>
    </row>
    <row r="165" spans="2:16" ht="47.25">
      <c r="B165" s="181">
        <v>41874</v>
      </c>
      <c r="C165" s="180" t="s">
        <v>181</v>
      </c>
      <c r="D165" s="205" t="s">
        <v>152</v>
      </c>
      <c r="E165" s="164"/>
      <c r="F165" s="165"/>
      <c r="G165" s="165"/>
      <c r="H165" s="165">
        <v>20400000</v>
      </c>
      <c r="I165" s="165"/>
      <c r="J165" s="165"/>
      <c r="K165" s="174">
        <f t="shared" si="4"/>
        <v>0</v>
      </c>
      <c r="L165" s="174">
        <f t="shared" si="4"/>
        <v>20400000</v>
      </c>
      <c r="M165" s="174">
        <f t="shared" si="4"/>
        <v>0</v>
      </c>
      <c r="N165" s="174">
        <f t="shared" si="4"/>
        <v>0</v>
      </c>
      <c r="O165" s="173"/>
      <c r="P165" s="165"/>
    </row>
    <row r="166" spans="2:16" ht="47.25">
      <c r="B166" s="181">
        <v>41881</v>
      </c>
      <c r="C166" s="180" t="s">
        <v>181</v>
      </c>
      <c r="D166" s="205" t="s">
        <v>153</v>
      </c>
      <c r="E166" s="164"/>
      <c r="F166" s="165"/>
      <c r="G166" s="165"/>
      <c r="H166" s="165">
        <v>24820000</v>
      </c>
      <c r="I166" s="165"/>
      <c r="J166" s="165"/>
      <c r="K166" s="174">
        <f t="shared" si="4"/>
        <v>0</v>
      </c>
      <c r="L166" s="174">
        <f t="shared" si="4"/>
        <v>24820000</v>
      </c>
      <c r="M166" s="174">
        <f t="shared" si="4"/>
        <v>0</v>
      </c>
      <c r="N166" s="174">
        <f t="shared" si="4"/>
        <v>0</v>
      </c>
      <c r="O166" s="173"/>
      <c r="P166" s="165"/>
    </row>
    <row r="167" spans="2:16" ht="47.25">
      <c r="B167" s="181">
        <v>41888</v>
      </c>
      <c r="C167" s="180" t="s">
        <v>181</v>
      </c>
      <c r="D167" s="205" t="s">
        <v>154</v>
      </c>
      <c r="E167" s="164"/>
      <c r="F167" s="165"/>
      <c r="G167" s="165"/>
      <c r="H167" s="165">
        <v>11900000</v>
      </c>
      <c r="I167" s="165"/>
      <c r="J167" s="165"/>
      <c r="K167" s="174">
        <f t="shared" si="4"/>
        <v>0</v>
      </c>
      <c r="L167" s="174">
        <f t="shared" si="4"/>
        <v>11900000</v>
      </c>
      <c r="M167" s="174">
        <f t="shared" si="4"/>
        <v>0</v>
      </c>
      <c r="N167" s="174">
        <f t="shared" si="4"/>
        <v>0</v>
      </c>
      <c r="O167" s="173"/>
      <c r="P167" s="165"/>
    </row>
    <row r="168" spans="2:16" ht="47.25">
      <c r="B168" s="181">
        <v>41895</v>
      </c>
      <c r="C168" s="180" t="s">
        <v>181</v>
      </c>
      <c r="D168" s="205" t="s">
        <v>155</v>
      </c>
      <c r="E168" s="164"/>
      <c r="F168" s="165"/>
      <c r="G168" s="165"/>
      <c r="H168" s="165">
        <v>20720000</v>
      </c>
      <c r="I168" s="165"/>
      <c r="J168" s="165"/>
      <c r="K168" s="174">
        <f t="shared" si="4"/>
        <v>0</v>
      </c>
      <c r="L168" s="174">
        <f t="shared" si="4"/>
        <v>20720000</v>
      </c>
      <c r="M168" s="174">
        <f t="shared" si="4"/>
        <v>0</v>
      </c>
      <c r="N168" s="174">
        <f t="shared" si="4"/>
        <v>0</v>
      </c>
      <c r="O168" s="173"/>
      <c r="P168" s="165"/>
    </row>
    <row r="169" spans="2:16" ht="31.5">
      <c r="B169" s="181">
        <v>41902</v>
      </c>
      <c r="C169" s="180" t="s">
        <v>181</v>
      </c>
      <c r="D169" s="205" t="s">
        <v>156</v>
      </c>
      <c r="E169" s="164"/>
      <c r="F169" s="165"/>
      <c r="G169" s="165"/>
      <c r="H169" s="165">
        <v>3600000</v>
      </c>
      <c r="I169" s="165"/>
      <c r="J169" s="165"/>
      <c r="K169" s="174">
        <f t="shared" si="4"/>
        <v>0</v>
      </c>
      <c r="L169" s="174">
        <f t="shared" si="4"/>
        <v>3600000</v>
      </c>
      <c r="M169" s="174">
        <f t="shared" si="4"/>
        <v>0</v>
      </c>
      <c r="N169" s="174">
        <f t="shared" si="4"/>
        <v>0</v>
      </c>
      <c r="O169" s="173"/>
      <c r="P169" s="165"/>
    </row>
    <row r="170" spans="2:16" ht="47.25">
      <c r="B170" s="181">
        <v>41902</v>
      </c>
      <c r="C170" s="180" t="s">
        <v>181</v>
      </c>
      <c r="D170" s="205" t="s">
        <v>157</v>
      </c>
      <c r="E170" s="164"/>
      <c r="F170" s="165"/>
      <c r="G170" s="165"/>
      <c r="H170" s="165">
        <v>10500000</v>
      </c>
      <c r="I170" s="165"/>
      <c r="J170" s="165"/>
      <c r="K170" s="174">
        <f t="shared" si="4"/>
        <v>0</v>
      </c>
      <c r="L170" s="174">
        <f t="shared" si="4"/>
        <v>10500000</v>
      </c>
      <c r="M170" s="174">
        <f t="shared" si="4"/>
        <v>0</v>
      </c>
      <c r="N170" s="174">
        <f t="shared" si="4"/>
        <v>0</v>
      </c>
      <c r="O170" s="173"/>
      <c r="P170" s="165"/>
    </row>
    <row r="171" spans="2:16" ht="47.25">
      <c r="B171" s="181">
        <v>41909</v>
      </c>
      <c r="C171" s="180" t="s">
        <v>181</v>
      </c>
      <c r="D171" s="205" t="s">
        <v>158</v>
      </c>
      <c r="E171" s="164"/>
      <c r="F171" s="165"/>
      <c r="G171" s="165"/>
      <c r="H171" s="165">
        <v>9100000</v>
      </c>
      <c r="I171" s="165"/>
      <c r="J171" s="165"/>
      <c r="K171" s="174">
        <f t="shared" si="4"/>
        <v>0</v>
      </c>
      <c r="L171" s="174">
        <f t="shared" si="4"/>
        <v>9100000</v>
      </c>
      <c r="M171" s="174">
        <f t="shared" si="4"/>
        <v>0</v>
      </c>
      <c r="N171" s="174">
        <f t="shared" si="4"/>
        <v>0</v>
      </c>
      <c r="O171" s="173"/>
      <c r="P171" s="165"/>
    </row>
    <row r="172" spans="2:16" ht="47.25">
      <c r="B172" s="181">
        <v>41916</v>
      </c>
      <c r="C172" s="180" t="s">
        <v>181</v>
      </c>
      <c r="D172" s="205" t="s">
        <v>159</v>
      </c>
      <c r="E172" s="164"/>
      <c r="F172" s="165"/>
      <c r="G172" s="165"/>
      <c r="H172" s="165">
        <v>18480000</v>
      </c>
      <c r="I172" s="165"/>
      <c r="J172" s="165"/>
      <c r="K172" s="174">
        <f t="shared" si="4"/>
        <v>0</v>
      </c>
      <c r="L172" s="174">
        <f t="shared" si="4"/>
        <v>18480000</v>
      </c>
      <c r="M172" s="174">
        <f t="shared" si="4"/>
        <v>0</v>
      </c>
      <c r="N172" s="174">
        <f t="shared" si="4"/>
        <v>0</v>
      </c>
      <c r="O172" s="173"/>
      <c r="P172" s="165"/>
    </row>
    <row r="173" spans="2:16" ht="47.25">
      <c r="B173" s="181">
        <v>41923</v>
      </c>
      <c r="C173" s="180" t="s">
        <v>181</v>
      </c>
      <c r="D173" s="205" t="s">
        <v>160</v>
      </c>
      <c r="E173" s="164"/>
      <c r="F173" s="165"/>
      <c r="G173" s="165"/>
      <c r="H173" s="165">
        <v>20160000</v>
      </c>
      <c r="I173" s="165"/>
      <c r="J173" s="165"/>
      <c r="K173" s="174">
        <f t="shared" si="4"/>
        <v>0</v>
      </c>
      <c r="L173" s="174">
        <f t="shared" si="4"/>
        <v>20160000</v>
      </c>
      <c r="M173" s="174">
        <f t="shared" si="4"/>
        <v>0</v>
      </c>
      <c r="N173" s="174">
        <f t="shared" si="4"/>
        <v>0</v>
      </c>
      <c r="O173" s="173"/>
      <c r="P173" s="165"/>
    </row>
    <row r="174" spans="2:16" ht="47.25">
      <c r="B174" s="181">
        <v>41930</v>
      </c>
      <c r="C174" s="180" t="s">
        <v>181</v>
      </c>
      <c r="D174" s="205" t="s">
        <v>161</v>
      </c>
      <c r="E174" s="164"/>
      <c r="F174" s="165"/>
      <c r="G174" s="165"/>
      <c r="H174" s="165">
        <v>24780000</v>
      </c>
      <c r="I174" s="165"/>
      <c r="J174" s="165"/>
      <c r="K174" s="174">
        <f t="shared" si="4"/>
        <v>0</v>
      </c>
      <c r="L174" s="174">
        <f t="shared" si="4"/>
        <v>24780000</v>
      </c>
      <c r="M174" s="174">
        <f t="shared" si="4"/>
        <v>0</v>
      </c>
      <c r="N174" s="174">
        <f t="shared" si="4"/>
        <v>0</v>
      </c>
      <c r="O174" s="173"/>
      <c r="P174" s="165"/>
    </row>
    <row r="175" spans="2:16">
      <c r="B175" s="181"/>
      <c r="C175" s="181"/>
      <c r="D175" s="205"/>
      <c r="E175" s="164"/>
      <c r="F175" s="165"/>
      <c r="G175" s="165"/>
      <c r="H175" s="165"/>
      <c r="I175" s="165"/>
      <c r="J175" s="165"/>
      <c r="K175" s="174">
        <f t="shared" si="4"/>
        <v>0</v>
      </c>
      <c r="L175" s="174">
        <f t="shared" si="4"/>
        <v>0</v>
      </c>
      <c r="M175" s="174">
        <f t="shared" si="4"/>
        <v>0</v>
      </c>
      <c r="N175" s="174">
        <f t="shared" si="4"/>
        <v>0</v>
      </c>
      <c r="O175" s="173"/>
      <c r="P175" s="165"/>
    </row>
    <row r="176" spans="2:16">
      <c r="B176" s="181"/>
      <c r="C176" s="181"/>
      <c r="D176" s="205"/>
      <c r="E176" s="164"/>
      <c r="F176" s="165"/>
      <c r="G176" s="165"/>
      <c r="H176" s="165"/>
      <c r="I176" s="165"/>
      <c r="J176" s="165"/>
      <c r="K176" s="174">
        <f t="shared" si="4"/>
        <v>0</v>
      </c>
      <c r="L176" s="174">
        <f t="shared" si="4"/>
        <v>0</v>
      </c>
      <c r="M176" s="174">
        <f t="shared" si="4"/>
        <v>0</v>
      </c>
      <c r="N176" s="174">
        <f t="shared" si="4"/>
        <v>0</v>
      </c>
      <c r="O176" s="173"/>
      <c r="P176" s="165"/>
    </row>
    <row r="177" spans="2:16">
      <c r="B177" s="180">
        <v>41816</v>
      </c>
      <c r="C177" s="180" t="s">
        <v>187</v>
      </c>
      <c r="D177" s="205" t="s">
        <v>96</v>
      </c>
      <c r="E177" s="161" t="s">
        <v>97</v>
      </c>
      <c r="F177" s="162">
        <v>83</v>
      </c>
      <c r="G177" s="162"/>
      <c r="H177" s="162"/>
      <c r="I177" s="162"/>
      <c r="J177" s="162">
        <v>3000</v>
      </c>
      <c r="K177" s="174">
        <f t="shared" si="4"/>
        <v>0</v>
      </c>
      <c r="L177" s="174">
        <f t="shared" si="4"/>
        <v>0</v>
      </c>
      <c r="M177" s="174">
        <f t="shared" si="4"/>
        <v>0</v>
      </c>
      <c r="N177" s="174">
        <f t="shared" si="4"/>
        <v>249000</v>
      </c>
      <c r="O177" s="173"/>
      <c r="P177" s="165"/>
    </row>
    <row r="178" spans="2:16" ht="31.5">
      <c r="B178" s="181">
        <v>41818</v>
      </c>
      <c r="C178" s="180" t="s">
        <v>187</v>
      </c>
      <c r="D178" s="205" t="s">
        <v>98</v>
      </c>
      <c r="E178" s="164"/>
      <c r="F178" s="165"/>
      <c r="G178" s="165"/>
      <c r="H178" s="165"/>
      <c r="I178" s="165"/>
      <c r="J178" s="165">
        <v>165000</v>
      </c>
      <c r="K178" s="174">
        <f t="shared" si="4"/>
        <v>0</v>
      </c>
      <c r="L178" s="174">
        <f t="shared" si="4"/>
        <v>0</v>
      </c>
      <c r="M178" s="174">
        <f t="shared" si="4"/>
        <v>0</v>
      </c>
      <c r="N178" s="174">
        <f t="shared" si="4"/>
        <v>165000</v>
      </c>
      <c r="O178" s="173"/>
      <c r="P178" s="165"/>
    </row>
    <row r="179" spans="2:16">
      <c r="B179" s="181">
        <v>41818</v>
      </c>
      <c r="C179" s="180" t="s">
        <v>187</v>
      </c>
      <c r="D179" s="205" t="s">
        <v>99</v>
      </c>
      <c r="E179" s="164" t="s">
        <v>75</v>
      </c>
      <c r="F179" s="165">
        <v>100</v>
      </c>
      <c r="G179" s="165">
        <v>25200</v>
      </c>
      <c r="H179" s="165"/>
      <c r="I179" s="165"/>
      <c r="J179" s="165"/>
      <c r="K179" s="174">
        <f t="shared" si="4"/>
        <v>2520000</v>
      </c>
      <c r="L179" s="174">
        <f t="shared" si="4"/>
        <v>0</v>
      </c>
      <c r="M179" s="174">
        <f t="shared" si="4"/>
        <v>0</v>
      </c>
      <c r="N179" s="174">
        <f t="shared" si="4"/>
        <v>0</v>
      </c>
      <c r="O179" s="173"/>
      <c r="P179" s="165"/>
    </row>
    <row r="180" spans="2:16" ht="47.25">
      <c r="B180" s="181">
        <v>41821</v>
      </c>
      <c r="C180" s="180" t="s">
        <v>187</v>
      </c>
      <c r="D180" s="205" t="s">
        <v>100</v>
      </c>
      <c r="E180" s="164" t="s">
        <v>101</v>
      </c>
      <c r="F180" s="165">
        <v>9</v>
      </c>
      <c r="G180" s="165">
        <v>230769</v>
      </c>
      <c r="H180" s="165"/>
      <c r="I180" s="165"/>
      <c r="J180" s="165"/>
      <c r="K180" s="174">
        <f t="shared" si="4"/>
        <v>2076921</v>
      </c>
      <c r="L180" s="174">
        <f t="shared" si="4"/>
        <v>0</v>
      </c>
      <c r="M180" s="174">
        <f t="shared" si="4"/>
        <v>0</v>
      </c>
      <c r="N180" s="174">
        <f t="shared" si="4"/>
        <v>0</v>
      </c>
      <c r="O180" s="173"/>
      <c r="P180" s="165"/>
    </row>
    <row r="181" spans="2:16">
      <c r="B181" s="181">
        <v>41822</v>
      </c>
      <c r="C181" s="180" t="s">
        <v>187</v>
      </c>
      <c r="D181" s="205" t="s">
        <v>102</v>
      </c>
      <c r="E181" s="164" t="s">
        <v>75</v>
      </c>
      <c r="F181" s="165">
        <v>3</v>
      </c>
      <c r="G181" s="165">
        <v>22000</v>
      </c>
      <c r="H181" s="165"/>
      <c r="I181" s="165"/>
      <c r="J181" s="165"/>
      <c r="K181" s="174">
        <f t="shared" si="4"/>
        <v>66000</v>
      </c>
      <c r="L181" s="174">
        <f t="shared" si="4"/>
        <v>0</v>
      </c>
      <c r="M181" s="174">
        <f t="shared" si="4"/>
        <v>0</v>
      </c>
      <c r="N181" s="174">
        <f t="shared" si="4"/>
        <v>0</v>
      </c>
      <c r="O181" s="173"/>
      <c r="P181" s="165"/>
    </row>
    <row r="182" spans="2:16">
      <c r="B182" s="181">
        <v>41822</v>
      </c>
      <c r="C182" s="180" t="s">
        <v>187</v>
      </c>
      <c r="D182" s="205" t="s">
        <v>103</v>
      </c>
      <c r="E182" s="164" t="s">
        <v>75</v>
      </c>
      <c r="F182" s="165">
        <v>1</v>
      </c>
      <c r="G182" s="165">
        <v>22000</v>
      </c>
      <c r="H182" s="165"/>
      <c r="I182" s="165"/>
      <c r="J182" s="165"/>
      <c r="K182" s="174">
        <f t="shared" si="4"/>
        <v>22000</v>
      </c>
      <c r="L182" s="174">
        <f t="shared" si="4"/>
        <v>0</v>
      </c>
      <c r="M182" s="174">
        <f t="shared" si="4"/>
        <v>0</v>
      </c>
      <c r="N182" s="174">
        <f t="shared" si="4"/>
        <v>0</v>
      </c>
      <c r="O182" s="173"/>
      <c r="P182" s="165"/>
    </row>
    <row r="183" spans="2:16">
      <c r="B183" s="181">
        <v>41819</v>
      </c>
      <c r="C183" s="180" t="s">
        <v>187</v>
      </c>
      <c r="D183" s="205" t="s">
        <v>104</v>
      </c>
      <c r="E183" s="164" t="s">
        <v>78</v>
      </c>
      <c r="F183" s="165">
        <v>1979</v>
      </c>
      <c r="G183" s="165">
        <v>28000</v>
      </c>
      <c r="H183" s="165"/>
      <c r="I183" s="165"/>
      <c r="J183" s="165"/>
      <c r="K183" s="174">
        <f t="shared" si="4"/>
        <v>55412000</v>
      </c>
      <c r="L183" s="174">
        <f t="shared" si="4"/>
        <v>0</v>
      </c>
      <c r="M183" s="174">
        <f t="shared" si="4"/>
        <v>0</v>
      </c>
      <c r="N183" s="174">
        <f t="shared" si="4"/>
        <v>0</v>
      </c>
      <c r="O183" s="173"/>
      <c r="P183" s="165"/>
    </row>
    <row r="184" spans="2:16">
      <c r="B184" s="181">
        <v>41823</v>
      </c>
      <c r="C184" s="180" t="s">
        <v>187</v>
      </c>
      <c r="D184" s="205" t="s">
        <v>105</v>
      </c>
      <c r="E184" s="164" t="s">
        <v>75</v>
      </c>
      <c r="F184" s="165">
        <v>1796</v>
      </c>
      <c r="G184" s="165">
        <v>14700</v>
      </c>
      <c r="H184" s="165"/>
      <c r="I184" s="165"/>
      <c r="J184" s="165"/>
      <c r="K184" s="174">
        <f t="shared" si="4"/>
        <v>26401200</v>
      </c>
      <c r="L184" s="174">
        <f t="shared" si="4"/>
        <v>0</v>
      </c>
      <c r="M184" s="174">
        <f t="shared" si="4"/>
        <v>0</v>
      </c>
      <c r="N184" s="174">
        <f t="shared" si="4"/>
        <v>0</v>
      </c>
      <c r="O184" s="173"/>
      <c r="P184" s="165"/>
    </row>
    <row r="185" spans="2:16">
      <c r="B185" s="181">
        <v>41823</v>
      </c>
      <c r="C185" s="180" t="s">
        <v>187</v>
      </c>
      <c r="D185" s="205" t="s">
        <v>106</v>
      </c>
      <c r="E185" s="164" t="s">
        <v>75</v>
      </c>
      <c r="F185" s="165">
        <v>206</v>
      </c>
      <c r="G185" s="165">
        <v>14650</v>
      </c>
      <c r="H185" s="165"/>
      <c r="I185" s="165"/>
      <c r="J185" s="165"/>
      <c r="K185" s="174">
        <f t="shared" si="4"/>
        <v>3017900</v>
      </c>
      <c r="L185" s="174">
        <f t="shared" si="4"/>
        <v>0</v>
      </c>
      <c r="M185" s="174">
        <f t="shared" si="4"/>
        <v>0</v>
      </c>
      <c r="N185" s="174">
        <f t="shared" si="4"/>
        <v>0</v>
      </c>
      <c r="O185" s="173"/>
      <c r="P185" s="165"/>
    </row>
    <row r="186" spans="2:16">
      <c r="B186" s="181">
        <v>41823</v>
      </c>
      <c r="C186" s="180" t="s">
        <v>187</v>
      </c>
      <c r="D186" s="205" t="s">
        <v>107</v>
      </c>
      <c r="E186" s="164" t="s">
        <v>78</v>
      </c>
      <c r="F186" s="165">
        <v>230</v>
      </c>
      <c r="G186" s="165">
        <v>90500</v>
      </c>
      <c r="H186" s="165"/>
      <c r="I186" s="165"/>
      <c r="J186" s="165"/>
      <c r="K186" s="174">
        <f t="shared" si="4"/>
        <v>20815000</v>
      </c>
      <c r="L186" s="174">
        <f t="shared" si="4"/>
        <v>0</v>
      </c>
      <c r="M186" s="174">
        <f t="shared" si="4"/>
        <v>0</v>
      </c>
      <c r="N186" s="174">
        <f t="shared" si="4"/>
        <v>0</v>
      </c>
      <c r="O186" s="173"/>
      <c r="P186" s="165"/>
    </row>
    <row r="187" spans="2:16">
      <c r="B187" s="181">
        <v>41823</v>
      </c>
      <c r="C187" s="180" t="s">
        <v>187</v>
      </c>
      <c r="D187" s="205" t="s">
        <v>108</v>
      </c>
      <c r="E187" s="166" t="s">
        <v>78</v>
      </c>
      <c r="F187" s="165">
        <v>280</v>
      </c>
      <c r="G187" s="165">
        <v>142100</v>
      </c>
      <c r="H187" s="165"/>
      <c r="I187" s="165"/>
      <c r="J187" s="165"/>
      <c r="K187" s="174">
        <f t="shared" si="4"/>
        <v>39788000</v>
      </c>
      <c r="L187" s="174">
        <f t="shared" si="4"/>
        <v>0</v>
      </c>
      <c r="M187" s="174">
        <f t="shared" si="4"/>
        <v>0</v>
      </c>
      <c r="N187" s="174">
        <f t="shared" si="4"/>
        <v>0</v>
      </c>
      <c r="O187" s="173"/>
      <c r="P187" s="165"/>
    </row>
    <row r="188" spans="2:16">
      <c r="B188" s="181">
        <v>41823</v>
      </c>
      <c r="C188" s="180" t="s">
        <v>187</v>
      </c>
      <c r="D188" s="205" t="s">
        <v>109</v>
      </c>
      <c r="E188" s="164" t="s">
        <v>78</v>
      </c>
      <c r="F188" s="165">
        <v>180</v>
      </c>
      <c r="G188" s="165">
        <v>195100</v>
      </c>
      <c r="H188" s="165"/>
      <c r="I188" s="165"/>
      <c r="J188" s="165"/>
      <c r="K188" s="174">
        <f t="shared" si="4"/>
        <v>35118000</v>
      </c>
      <c r="L188" s="174">
        <f t="shared" si="4"/>
        <v>0</v>
      </c>
      <c r="M188" s="174">
        <f t="shared" si="4"/>
        <v>0</v>
      </c>
      <c r="N188" s="174">
        <f t="shared" si="4"/>
        <v>0</v>
      </c>
      <c r="O188" s="173"/>
      <c r="P188" s="165"/>
    </row>
    <row r="189" spans="2:16">
      <c r="B189" s="181">
        <v>41823</v>
      </c>
      <c r="C189" s="180" t="s">
        <v>187</v>
      </c>
      <c r="D189" s="205" t="s">
        <v>110</v>
      </c>
      <c r="E189" s="164" t="s">
        <v>78</v>
      </c>
      <c r="F189" s="165">
        <v>205</v>
      </c>
      <c r="G189" s="165">
        <v>254200</v>
      </c>
      <c r="H189" s="165"/>
      <c r="I189" s="165"/>
      <c r="J189" s="165"/>
      <c r="K189" s="174">
        <f t="shared" si="4"/>
        <v>52111000</v>
      </c>
      <c r="L189" s="174">
        <f t="shared" si="4"/>
        <v>0</v>
      </c>
      <c r="M189" s="174">
        <f t="shared" si="4"/>
        <v>0</v>
      </c>
      <c r="N189" s="174">
        <f t="shared" si="4"/>
        <v>0</v>
      </c>
      <c r="O189" s="173"/>
      <c r="P189" s="165"/>
    </row>
    <row r="190" spans="2:16">
      <c r="B190" s="181">
        <v>41823</v>
      </c>
      <c r="C190" s="180" t="s">
        <v>187</v>
      </c>
      <c r="D190" s="205" t="s">
        <v>111</v>
      </c>
      <c r="E190" s="164" t="s">
        <v>78</v>
      </c>
      <c r="F190" s="165">
        <v>2</v>
      </c>
      <c r="G190" s="165">
        <v>321800</v>
      </c>
      <c r="H190" s="165"/>
      <c r="I190" s="165"/>
      <c r="J190" s="165"/>
      <c r="K190" s="174">
        <f t="shared" si="4"/>
        <v>643600</v>
      </c>
      <c r="L190" s="174">
        <f t="shared" si="4"/>
        <v>0</v>
      </c>
      <c r="M190" s="174">
        <f t="shared" si="4"/>
        <v>0</v>
      </c>
      <c r="N190" s="174">
        <f t="shared" si="4"/>
        <v>0</v>
      </c>
      <c r="O190" s="173"/>
      <c r="P190" s="165"/>
    </row>
    <row r="191" spans="2:16">
      <c r="B191" s="181">
        <v>41823</v>
      </c>
      <c r="C191" s="180" t="s">
        <v>187</v>
      </c>
      <c r="D191" s="205" t="s">
        <v>72</v>
      </c>
      <c r="E191" s="164" t="s">
        <v>73</v>
      </c>
      <c r="F191" s="165">
        <v>150</v>
      </c>
      <c r="G191" s="165">
        <v>76000</v>
      </c>
      <c r="H191" s="165"/>
      <c r="I191" s="165"/>
      <c r="J191" s="165"/>
      <c r="K191" s="174">
        <f t="shared" si="4"/>
        <v>11400000</v>
      </c>
      <c r="L191" s="174">
        <f t="shared" si="4"/>
        <v>0</v>
      </c>
      <c r="M191" s="174">
        <f t="shared" si="4"/>
        <v>0</v>
      </c>
      <c r="N191" s="174">
        <f t="shared" si="4"/>
        <v>0</v>
      </c>
      <c r="O191" s="173"/>
      <c r="P191" s="165"/>
    </row>
    <row r="192" spans="2:16">
      <c r="B192" s="181">
        <v>41823</v>
      </c>
      <c r="C192" s="180" t="s">
        <v>187</v>
      </c>
      <c r="D192" s="205" t="s">
        <v>112</v>
      </c>
      <c r="E192" s="164" t="s">
        <v>113</v>
      </c>
      <c r="F192" s="165">
        <v>11.414999999999999</v>
      </c>
      <c r="G192" s="165">
        <v>100000</v>
      </c>
      <c r="H192" s="165"/>
      <c r="I192" s="165"/>
      <c r="J192" s="165"/>
      <c r="K192" s="174">
        <f t="shared" si="4"/>
        <v>1141500</v>
      </c>
      <c r="L192" s="174">
        <f t="shared" si="4"/>
        <v>0</v>
      </c>
      <c r="M192" s="174">
        <f t="shared" si="4"/>
        <v>0</v>
      </c>
      <c r="N192" s="174">
        <f t="shared" si="4"/>
        <v>0</v>
      </c>
      <c r="O192" s="173"/>
      <c r="P192" s="165"/>
    </row>
    <row r="193" spans="2:16">
      <c r="B193" s="181">
        <v>41823</v>
      </c>
      <c r="C193" s="180" t="s">
        <v>187</v>
      </c>
      <c r="D193" s="205" t="s">
        <v>114</v>
      </c>
      <c r="E193" s="164" t="s">
        <v>75</v>
      </c>
      <c r="F193" s="165">
        <v>20</v>
      </c>
      <c r="G193" s="165">
        <v>18000</v>
      </c>
      <c r="H193" s="165"/>
      <c r="I193" s="165"/>
      <c r="J193" s="165"/>
      <c r="K193" s="174">
        <f t="shared" si="4"/>
        <v>360000</v>
      </c>
      <c r="L193" s="174">
        <f t="shared" si="4"/>
        <v>0</v>
      </c>
      <c r="M193" s="174">
        <f t="shared" si="4"/>
        <v>0</v>
      </c>
      <c r="N193" s="174">
        <f t="shared" si="4"/>
        <v>0</v>
      </c>
      <c r="O193" s="173"/>
      <c r="P193" s="165"/>
    </row>
    <row r="194" spans="2:16">
      <c r="B194" s="181">
        <v>41824</v>
      </c>
      <c r="C194" s="180" t="s">
        <v>187</v>
      </c>
      <c r="D194" s="205" t="s">
        <v>112</v>
      </c>
      <c r="E194" s="164" t="s">
        <v>113</v>
      </c>
      <c r="F194" s="165">
        <v>2.2837000000000001</v>
      </c>
      <c r="G194" s="165">
        <v>100000</v>
      </c>
      <c r="H194" s="165"/>
      <c r="I194" s="165"/>
      <c r="J194" s="165"/>
      <c r="K194" s="174">
        <f t="shared" si="4"/>
        <v>228370</v>
      </c>
      <c r="L194" s="174">
        <f t="shared" si="4"/>
        <v>0</v>
      </c>
      <c r="M194" s="174">
        <f t="shared" si="4"/>
        <v>0</v>
      </c>
      <c r="N194" s="174">
        <f t="shared" si="4"/>
        <v>0</v>
      </c>
      <c r="O194" s="173">
        <v>100000000</v>
      </c>
      <c r="P194" s="165"/>
    </row>
    <row r="195" spans="2:16">
      <c r="B195" s="181">
        <v>41824</v>
      </c>
      <c r="C195" s="180" t="s">
        <v>187</v>
      </c>
      <c r="D195" s="205" t="s">
        <v>80</v>
      </c>
      <c r="E195" s="164" t="s">
        <v>113</v>
      </c>
      <c r="F195" s="165">
        <v>4.5674000000000001</v>
      </c>
      <c r="G195" s="165">
        <v>385000</v>
      </c>
      <c r="H195" s="165"/>
      <c r="I195" s="165"/>
      <c r="J195" s="165"/>
      <c r="K195" s="174">
        <f t="shared" si="4"/>
        <v>1758449</v>
      </c>
      <c r="L195" s="174">
        <f t="shared" si="4"/>
        <v>0</v>
      </c>
      <c r="M195" s="174">
        <f t="shared" si="4"/>
        <v>0</v>
      </c>
      <c r="N195" s="174">
        <f t="shared" si="4"/>
        <v>0</v>
      </c>
      <c r="O195" s="173"/>
      <c r="P195" s="165"/>
    </row>
    <row r="196" spans="2:16">
      <c r="B196" s="181">
        <v>41825</v>
      </c>
      <c r="C196" s="180" t="s">
        <v>187</v>
      </c>
      <c r="D196" s="205" t="s">
        <v>114</v>
      </c>
      <c r="E196" s="164" t="s">
        <v>75</v>
      </c>
      <c r="F196" s="165">
        <v>30</v>
      </c>
      <c r="G196" s="165">
        <v>20000</v>
      </c>
      <c r="H196" s="165"/>
      <c r="I196" s="165"/>
      <c r="J196" s="165"/>
      <c r="K196" s="174">
        <f t="shared" si="4"/>
        <v>600000</v>
      </c>
      <c r="L196" s="174">
        <f t="shared" si="4"/>
        <v>0</v>
      </c>
      <c r="M196" s="174">
        <f t="shared" si="4"/>
        <v>0</v>
      </c>
      <c r="N196" s="174">
        <f t="shared" si="4"/>
        <v>0</v>
      </c>
      <c r="O196" s="173"/>
      <c r="P196" s="165"/>
    </row>
    <row r="197" spans="2:16">
      <c r="B197" s="181">
        <v>41825</v>
      </c>
      <c r="C197" s="180" t="s">
        <v>187</v>
      </c>
      <c r="D197" s="205" t="s">
        <v>115</v>
      </c>
      <c r="E197" s="164" t="s">
        <v>113</v>
      </c>
      <c r="F197" s="165">
        <v>4.5674000000000001</v>
      </c>
      <c r="G197" s="165">
        <v>140000</v>
      </c>
      <c r="H197" s="165"/>
      <c r="I197" s="165"/>
      <c r="J197" s="165"/>
      <c r="K197" s="174">
        <f t="shared" si="4"/>
        <v>639436</v>
      </c>
      <c r="L197" s="174">
        <f t="shared" si="4"/>
        <v>0</v>
      </c>
      <c r="M197" s="174">
        <f t="shared" si="4"/>
        <v>0</v>
      </c>
      <c r="N197" s="174">
        <f t="shared" si="4"/>
        <v>0</v>
      </c>
      <c r="O197" s="173"/>
      <c r="P197" s="165"/>
    </row>
    <row r="198" spans="2:16">
      <c r="B198" s="181">
        <v>41825</v>
      </c>
      <c r="C198" s="180" t="s">
        <v>187</v>
      </c>
      <c r="D198" s="205" t="s">
        <v>112</v>
      </c>
      <c r="E198" s="164" t="s">
        <v>113</v>
      </c>
      <c r="F198" s="165">
        <v>9.1348000000000003</v>
      </c>
      <c r="G198" s="165">
        <v>100000</v>
      </c>
      <c r="H198" s="165"/>
      <c r="I198" s="165"/>
      <c r="J198" s="165"/>
      <c r="K198" s="174">
        <f t="shared" si="4"/>
        <v>913480</v>
      </c>
      <c r="L198" s="174">
        <f t="shared" si="4"/>
        <v>0</v>
      </c>
      <c r="M198" s="174">
        <f t="shared" si="4"/>
        <v>0</v>
      </c>
      <c r="N198" s="174">
        <f t="shared" si="4"/>
        <v>0</v>
      </c>
      <c r="O198" s="173"/>
      <c r="P198" s="165"/>
    </row>
    <row r="199" spans="2:16">
      <c r="B199" s="181">
        <v>41825</v>
      </c>
      <c r="C199" s="180" t="s">
        <v>187</v>
      </c>
      <c r="D199" s="205" t="s">
        <v>80</v>
      </c>
      <c r="E199" s="164" t="s">
        <v>113</v>
      </c>
      <c r="F199" s="165">
        <v>4.5674000000000001</v>
      </c>
      <c r="G199" s="165">
        <v>385000</v>
      </c>
      <c r="H199" s="165"/>
      <c r="I199" s="165"/>
      <c r="J199" s="165"/>
      <c r="K199" s="174">
        <f t="shared" si="4"/>
        <v>1758449</v>
      </c>
      <c r="L199" s="174">
        <f t="shared" si="4"/>
        <v>0</v>
      </c>
      <c r="M199" s="174">
        <f t="shared" si="4"/>
        <v>0</v>
      </c>
      <c r="N199" s="174">
        <f t="shared" si="4"/>
        <v>0</v>
      </c>
      <c r="O199" s="173"/>
      <c r="P199" s="165"/>
    </row>
    <row r="200" spans="2:16">
      <c r="B200" s="181">
        <v>41825</v>
      </c>
      <c r="C200" s="180" t="s">
        <v>187</v>
      </c>
      <c r="D200" s="205" t="s">
        <v>116</v>
      </c>
      <c r="E200" s="164" t="s">
        <v>113</v>
      </c>
      <c r="F200" s="165">
        <v>2.2837000000000001</v>
      </c>
      <c r="G200" s="165">
        <v>345000</v>
      </c>
      <c r="H200" s="165"/>
      <c r="I200" s="165"/>
      <c r="J200" s="165"/>
      <c r="K200" s="174">
        <f t="shared" si="4"/>
        <v>787876.5</v>
      </c>
      <c r="L200" s="174">
        <f t="shared" si="4"/>
        <v>0</v>
      </c>
      <c r="M200" s="174">
        <f t="shared" si="4"/>
        <v>0</v>
      </c>
      <c r="N200" s="174">
        <f t="shared" si="4"/>
        <v>0</v>
      </c>
      <c r="O200" s="173"/>
      <c r="P200" s="165"/>
    </row>
    <row r="201" spans="2:16">
      <c r="B201" s="181">
        <v>41825</v>
      </c>
      <c r="C201" s="180" t="s">
        <v>187</v>
      </c>
      <c r="D201" s="205" t="s">
        <v>117</v>
      </c>
      <c r="E201" s="164" t="s">
        <v>113</v>
      </c>
      <c r="F201" s="165">
        <v>2.2837000000000001</v>
      </c>
      <c r="G201" s="165">
        <v>310000</v>
      </c>
      <c r="H201" s="165"/>
      <c r="I201" s="165"/>
      <c r="J201" s="165"/>
      <c r="K201" s="174">
        <f t="shared" si="4"/>
        <v>707947</v>
      </c>
      <c r="L201" s="174">
        <f t="shared" si="4"/>
        <v>0</v>
      </c>
      <c r="M201" s="174">
        <f t="shared" si="4"/>
        <v>0</v>
      </c>
      <c r="N201" s="174">
        <f t="shared" si="4"/>
        <v>0</v>
      </c>
      <c r="O201" s="173"/>
      <c r="P201" s="165"/>
    </row>
    <row r="202" spans="2:16">
      <c r="B202" s="181">
        <v>41825</v>
      </c>
      <c r="C202" s="180" t="s">
        <v>187</v>
      </c>
      <c r="D202" s="205" t="s">
        <v>103</v>
      </c>
      <c r="E202" s="164" t="s">
        <v>75</v>
      </c>
      <c r="F202" s="165">
        <v>20</v>
      </c>
      <c r="G202" s="165">
        <v>17000</v>
      </c>
      <c r="H202" s="165"/>
      <c r="I202" s="165"/>
      <c r="J202" s="165"/>
      <c r="K202" s="174">
        <f t="shared" si="4"/>
        <v>340000</v>
      </c>
      <c r="L202" s="174">
        <f t="shared" si="4"/>
        <v>0</v>
      </c>
      <c r="M202" s="174">
        <f t="shared" si="4"/>
        <v>0</v>
      </c>
      <c r="N202" s="174">
        <f t="shared" ref="N202:N265" si="5">IF($F202&gt;0,$F202*J202,J202)</f>
        <v>0</v>
      </c>
      <c r="O202" s="173"/>
      <c r="P202" s="165"/>
    </row>
    <row r="203" spans="2:16">
      <c r="B203" s="181">
        <v>41825</v>
      </c>
      <c r="C203" s="180" t="s">
        <v>187</v>
      </c>
      <c r="D203" s="205" t="s">
        <v>102</v>
      </c>
      <c r="E203" s="164" t="s">
        <v>75</v>
      </c>
      <c r="F203" s="165">
        <v>10</v>
      </c>
      <c r="G203" s="165">
        <v>17000</v>
      </c>
      <c r="H203" s="165"/>
      <c r="I203" s="165"/>
      <c r="J203" s="165"/>
      <c r="K203" s="174">
        <f t="shared" ref="K203:M256" si="6">IF($F203&gt;0,$F203*G203,G203)</f>
        <v>170000</v>
      </c>
      <c r="L203" s="174">
        <f t="shared" si="6"/>
        <v>0</v>
      </c>
      <c r="M203" s="174">
        <f t="shared" si="6"/>
        <v>0</v>
      </c>
      <c r="N203" s="174">
        <f t="shared" si="5"/>
        <v>0</v>
      </c>
      <c r="O203" s="173"/>
      <c r="P203" s="165"/>
    </row>
    <row r="204" spans="2:16">
      <c r="B204" s="181">
        <v>41826</v>
      </c>
      <c r="C204" s="180" t="s">
        <v>187</v>
      </c>
      <c r="D204" s="205" t="s">
        <v>118</v>
      </c>
      <c r="E204" s="164" t="s">
        <v>78</v>
      </c>
      <c r="F204" s="165">
        <v>300</v>
      </c>
      <c r="G204" s="165">
        <v>17000</v>
      </c>
      <c r="H204" s="165"/>
      <c r="I204" s="165"/>
      <c r="J204" s="165"/>
      <c r="K204" s="174">
        <f t="shared" si="6"/>
        <v>5100000</v>
      </c>
      <c r="L204" s="174">
        <f t="shared" si="6"/>
        <v>0</v>
      </c>
      <c r="M204" s="174">
        <f t="shared" si="6"/>
        <v>0</v>
      </c>
      <c r="N204" s="174">
        <f t="shared" si="5"/>
        <v>0</v>
      </c>
      <c r="O204" s="173"/>
      <c r="P204" s="165"/>
    </row>
    <row r="205" spans="2:16">
      <c r="B205" s="181">
        <v>41826</v>
      </c>
      <c r="C205" s="180" t="s">
        <v>187</v>
      </c>
      <c r="D205" s="205" t="s">
        <v>104</v>
      </c>
      <c r="E205" s="164" t="s">
        <v>78</v>
      </c>
      <c r="F205" s="165">
        <v>2000</v>
      </c>
      <c r="G205" s="165">
        <v>28000</v>
      </c>
      <c r="H205" s="165"/>
      <c r="I205" s="165"/>
      <c r="J205" s="165"/>
      <c r="K205" s="174">
        <f t="shared" si="6"/>
        <v>56000000</v>
      </c>
      <c r="L205" s="174">
        <f t="shared" si="6"/>
        <v>0</v>
      </c>
      <c r="M205" s="174">
        <f t="shared" si="6"/>
        <v>0</v>
      </c>
      <c r="N205" s="174">
        <f t="shared" si="5"/>
        <v>0</v>
      </c>
      <c r="O205" s="173"/>
      <c r="P205" s="165"/>
    </row>
    <row r="206" spans="2:16">
      <c r="B206" s="181">
        <v>41826</v>
      </c>
      <c r="C206" s="180" t="s">
        <v>187</v>
      </c>
      <c r="D206" s="205" t="s">
        <v>119</v>
      </c>
      <c r="E206" s="164" t="s">
        <v>120</v>
      </c>
      <c r="F206" s="165">
        <v>1</v>
      </c>
      <c r="G206" s="165"/>
      <c r="H206" s="165"/>
      <c r="I206" s="165"/>
      <c r="J206" s="165">
        <v>100000</v>
      </c>
      <c r="K206" s="174">
        <f t="shared" si="6"/>
        <v>0</v>
      </c>
      <c r="L206" s="174">
        <f t="shared" si="6"/>
        <v>0</v>
      </c>
      <c r="M206" s="174">
        <f t="shared" si="6"/>
        <v>0</v>
      </c>
      <c r="N206" s="174">
        <f t="shared" si="5"/>
        <v>100000</v>
      </c>
      <c r="O206" s="173"/>
      <c r="P206" s="165"/>
    </row>
    <row r="207" spans="2:16" ht="47.25">
      <c r="B207" s="181">
        <v>41827</v>
      </c>
      <c r="C207" s="180" t="s">
        <v>187</v>
      </c>
      <c r="D207" s="205" t="s">
        <v>121</v>
      </c>
      <c r="E207" s="164" t="s">
        <v>122</v>
      </c>
      <c r="F207" s="165">
        <v>1</v>
      </c>
      <c r="G207" s="165"/>
      <c r="H207" s="165"/>
      <c r="I207" s="165"/>
      <c r="J207" s="165">
        <v>4000000</v>
      </c>
      <c r="K207" s="174">
        <f t="shared" si="6"/>
        <v>0</v>
      </c>
      <c r="L207" s="174">
        <f t="shared" si="6"/>
        <v>0</v>
      </c>
      <c r="M207" s="174">
        <f t="shared" si="6"/>
        <v>0</v>
      </c>
      <c r="N207" s="174">
        <f t="shared" si="5"/>
        <v>4000000</v>
      </c>
      <c r="O207" s="173"/>
      <c r="P207" s="165"/>
    </row>
    <row r="208" spans="2:16" ht="31.5">
      <c r="B208" s="181">
        <v>41827</v>
      </c>
      <c r="C208" s="180" t="s">
        <v>187</v>
      </c>
      <c r="D208" s="205" t="s">
        <v>123</v>
      </c>
      <c r="E208" s="164" t="s">
        <v>124</v>
      </c>
      <c r="F208" s="165">
        <v>18</v>
      </c>
      <c r="G208" s="165">
        <v>14000</v>
      </c>
      <c r="H208" s="165"/>
      <c r="I208" s="165"/>
      <c r="J208" s="165"/>
      <c r="K208" s="174">
        <f t="shared" si="6"/>
        <v>252000</v>
      </c>
      <c r="L208" s="174">
        <f t="shared" si="6"/>
        <v>0</v>
      </c>
      <c r="M208" s="174">
        <f t="shared" si="6"/>
        <v>0</v>
      </c>
      <c r="N208" s="174">
        <f t="shared" si="5"/>
        <v>0</v>
      </c>
      <c r="O208" s="173"/>
      <c r="P208" s="165"/>
    </row>
    <row r="209" spans="2:16">
      <c r="B209" s="181">
        <v>41827</v>
      </c>
      <c r="C209" s="180" t="s">
        <v>187</v>
      </c>
      <c r="D209" s="205" t="s">
        <v>112</v>
      </c>
      <c r="E209" s="164" t="s">
        <v>113</v>
      </c>
      <c r="F209" s="165">
        <v>2.2837000000000001</v>
      </c>
      <c r="G209" s="165">
        <v>100000</v>
      </c>
      <c r="H209" s="165"/>
      <c r="I209" s="165"/>
      <c r="J209" s="165"/>
      <c r="K209" s="174">
        <f t="shared" si="6"/>
        <v>228370</v>
      </c>
      <c r="L209" s="174">
        <f t="shared" si="6"/>
        <v>0</v>
      </c>
      <c r="M209" s="174">
        <f t="shared" si="6"/>
        <v>0</v>
      </c>
      <c r="N209" s="174">
        <f t="shared" si="5"/>
        <v>0</v>
      </c>
      <c r="O209" s="173"/>
      <c r="P209" s="165"/>
    </row>
    <row r="210" spans="2:16">
      <c r="B210" s="181">
        <v>41827</v>
      </c>
      <c r="C210" s="180" t="s">
        <v>187</v>
      </c>
      <c r="D210" s="205" t="s">
        <v>80</v>
      </c>
      <c r="E210" s="164" t="s">
        <v>113</v>
      </c>
      <c r="F210" s="165">
        <v>2.2837000000000001</v>
      </c>
      <c r="G210" s="165">
        <v>385000</v>
      </c>
      <c r="H210" s="165"/>
      <c r="I210" s="165"/>
      <c r="J210" s="165"/>
      <c r="K210" s="174">
        <f t="shared" si="6"/>
        <v>879224.5</v>
      </c>
      <c r="L210" s="174">
        <f t="shared" si="6"/>
        <v>0</v>
      </c>
      <c r="M210" s="174">
        <f t="shared" si="6"/>
        <v>0</v>
      </c>
      <c r="N210" s="174">
        <f t="shared" si="5"/>
        <v>0</v>
      </c>
      <c r="O210" s="173"/>
      <c r="P210" s="165"/>
    </row>
    <row r="211" spans="2:16">
      <c r="B211" s="181">
        <v>41828</v>
      </c>
      <c r="C211" s="180" t="s">
        <v>187</v>
      </c>
      <c r="D211" s="205" t="s">
        <v>115</v>
      </c>
      <c r="E211" s="164" t="s">
        <v>113</v>
      </c>
      <c r="F211" s="165">
        <v>2.2837000000000001</v>
      </c>
      <c r="G211" s="165">
        <v>140000</v>
      </c>
      <c r="H211" s="165"/>
      <c r="I211" s="165"/>
      <c r="J211" s="165"/>
      <c r="K211" s="174">
        <f t="shared" si="6"/>
        <v>319718</v>
      </c>
      <c r="L211" s="174">
        <f t="shared" si="6"/>
        <v>0</v>
      </c>
      <c r="M211" s="174">
        <f t="shared" si="6"/>
        <v>0</v>
      </c>
      <c r="N211" s="174">
        <f t="shared" si="5"/>
        <v>0</v>
      </c>
      <c r="O211" s="173"/>
      <c r="P211" s="165"/>
    </row>
    <row r="212" spans="2:16">
      <c r="B212" s="181">
        <v>41828</v>
      </c>
      <c r="C212" s="180" t="s">
        <v>187</v>
      </c>
      <c r="D212" s="205" t="s">
        <v>117</v>
      </c>
      <c r="E212" s="164" t="s">
        <v>113</v>
      </c>
      <c r="F212" s="165">
        <v>2.2837000000000001</v>
      </c>
      <c r="G212" s="165">
        <v>310000</v>
      </c>
      <c r="H212" s="165"/>
      <c r="I212" s="165"/>
      <c r="J212" s="165"/>
      <c r="K212" s="174">
        <f t="shared" si="6"/>
        <v>707947</v>
      </c>
      <c r="L212" s="174">
        <f t="shared" si="6"/>
        <v>0</v>
      </c>
      <c r="M212" s="174">
        <f t="shared" si="6"/>
        <v>0</v>
      </c>
      <c r="N212" s="174">
        <f t="shared" si="5"/>
        <v>0</v>
      </c>
      <c r="O212" s="173"/>
      <c r="P212" s="165"/>
    </row>
    <row r="213" spans="2:16">
      <c r="B213" s="181">
        <v>41830</v>
      </c>
      <c r="C213" s="180" t="s">
        <v>187</v>
      </c>
      <c r="D213" s="205" t="s">
        <v>125</v>
      </c>
      <c r="E213" s="164"/>
      <c r="F213" s="165"/>
      <c r="G213" s="165"/>
      <c r="H213" s="165"/>
      <c r="I213" s="165"/>
      <c r="J213" s="165">
        <v>831000</v>
      </c>
      <c r="K213" s="174">
        <f t="shared" si="6"/>
        <v>0</v>
      </c>
      <c r="L213" s="174">
        <f t="shared" si="6"/>
        <v>0</v>
      </c>
      <c r="M213" s="174">
        <f t="shared" si="6"/>
        <v>0</v>
      </c>
      <c r="N213" s="174">
        <f t="shared" si="5"/>
        <v>831000</v>
      </c>
      <c r="O213" s="173"/>
      <c r="P213" s="165"/>
    </row>
    <row r="214" spans="2:16" ht="31.5">
      <c r="B214" s="181">
        <v>41829</v>
      </c>
      <c r="C214" s="180" t="s">
        <v>187</v>
      </c>
      <c r="D214" s="205" t="s">
        <v>126</v>
      </c>
      <c r="E214" s="164"/>
      <c r="F214" s="165"/>
      <c r="G214" s="165"/>
      <c r="H214" s="165"/>
      <c r="I214" s="165"/>
      <c r="J214" s="165">
        <v>50000</v>
      </c>
      <c r="K214" s="174">
        <f t="shared" si="6"/>
        <v>0</v>
      </c>
      <c r="L214" s="174">
        <f t="shared" si="6"/>
        <v>0</v>
      </c>
      <c r="M214" s="174">
        <f t="shared" si="6"/>
        <v>0</v>
      </c>
      <c r="N214" s="174">
        <f t="shared" si="5"/>
        <v>50000</v>
      </c>
      <c r="O214" s="173"/>
      <c r="P214" s="165"/>
    </row>
    <row r="215" spans="2:16" ht="31.5">
      <c r="B215" s="181">
        <v>41830</v>
      </c>
      <c r="C215" s="180" t="s">
        <v>187</v>
      </c>
      <c r="D215" s="205" t="s">
        <v>126</v>
      </c>
      <c r="E215" s="164"/>
      <c r="F215" s="165"/>
      <c r="G215" s="165"/>
      <c r="H215" s="165"/>
      <c r="I215" s="165"/>
      <c r="J215" s="165">
        <v>50000</v>
      </c>
      <c r="K215" s="174">
        <f t="shared" si="6"/>
        <v>0</v>
      </c>
      <c r="L215" s="174">
        <f t="shared" si="6"/>
        <v>0</v>
      </c>
      <c r="M215" s="174">
        <f t="shared" si="6"/>
        <v>0</v>
      </c>
      <c r="N215" s="174">
        <f t="shared" si="5"/>
        <v>50000</v>
      </c>
      <c r="O215" s="173"/>
      <c r="P215" s="165"/>
    </row>
    <row r="216" spans="2:16">
      <c r="B216" s="181">
        <v>41832</v>
      </c>
      <c r="C216" s="180" t="s">
        <v>187</v>
      </c>
      <c r="D216" s="205" t="s">
        <v>117</v>
      </c>
      <c r="E216" s="164" t="s">
        <v>113</v>
      </c>
      <c r="F216" s="165">
        <v>2.2837000000000001</v>
      </c>
      <c r="G216" s="165">
        <v>310000</v>
      </c>
      <c r="H216" s="165"/>
      <c r="I216" s="165"/>
      <c r="J216" s="165"/>
      <c r="K216" s="174">
        <f t="shared" si="6"/>
        <v>707947</v>
      </c>
      <c r="L216" s="174">
        <f t="shared" si="6"/>
        <v>0</v>
      </c>
      <c r="M216" s="174">
        <f t="shared" si="6"/>
        <v>0</v>
      </c>
      <c r="N216" s="174">
        <f t="shared" si="5"/>
        <v>0</v>
      </c>
      <c r="O216" s="173"/>
      <c r="P216" s="165"/>
    </row>
    <row r="217" spans="2:16">
      <c r="B217" s="181">
        <v>41832</v>
      </c>
      <c r="C217" s="180" t="s">
        <v>187</v>
      </c>
      <c r="D217" s="205" t="s">
        <v>115</v>
      </c>
      <c r="E217" s="164" t="s">
        <v>113</v>
      </c>
      <c r="F217" s="165">
        <v>2.2837000000000001</v>
      </c>
      <c r="G217" s="165">
        <v>140000</v>
      </c>
      <c r="H217" s="165"/>
      <c r="I217" s="165"/>
      <c r="J217" s="165"/>
      <c r="K217" s="174">
        <f t="shared" si="6"/>
        <v>319718</v>
      </c>
      <c r="L217" s="174">
        <f t="shared" si="6"/>
        <v>0</v>
      </c>
      <c r="M217" s="174">
        <f t="shared" si="6"/>
        <v>0</v>
      </c>
      <c r="N217" s="174">
        <f t="shared" si="5"/>
        <v>0</v>
      </c>
      <c r="O217" s="173"/>
      <c r="P217" s="165"/>
    </row>
    <row r="218" spans="2:16">
      <c r="B218" s="181">
        <v>41832</v>
      </c>
      <c r="C218" s="180" t="s">
        <v>187</v>
      </c>
      <c r="D218" s="205" t="s">
        <v>80</v>
      </c>
      <c r="E218" s="164" t="s">
        <v>113</v>
      </c>
      <c r="F218" s="165">
        <v>2.2837000000000001</v>
      </c>
      <c r="G218" s="165">
        <v>385000</v>
      </c>
      <c r="H218" s="165"/>
      <c r="I218" s="165"/>
      <c r="J218" s="165"/>
      <c r="K218" s="174">
        <f t="shared" si="6"/>
        <v>879224.5</v>
      </c>
      <c r="L218" s="174">
        <f t="shared" si="6"/>
        <v>0</v>
      </c>
      <c r="M218" s="174">
        <f t="shared" si="6"/>
        <v>0</v>
      </c>
      <c r="N218" s="174">
        <f t="shared" si="5"/>
        <v>0</v>
      </c>
      <c r="O218" s="173"/>
      <c r="P218" s="165"/>
    </row>
    <row r="219" spans="2:16">
      <c r="B219" s="181">
        <v>41833</v>
      </c>
      <c r="C219" s="180" t="s">
        <v>187</v>
      </c>
      <c r="D219" s="205" t="s">
        <v>115</v>
      </c>
      <c r="E219" s="164" t="s">
        <v>113</v>
      </c>
      <c r="F219" s="165">
        <v>2.2837000000000001</v>
      </c>
      <c r="G219" s="165">
        <v>140000</v>
      </c>
      <c r="H219" s="165"/>
      <c r="I219" s="165"/>
      <c r="J219" s="165"/>
      <c r="K219" s="174">
        <f t="shared" si="6"/>
        <v>319718</v>
      </c>
      <c r="L219" s="174">
        <f t="shared" si="6"/>
        <v>0</v>
      </c>
      <c r="M219" s="174">
        <f t="shared" si="6"/>
        <v>0</v>
      </c>
      <c r="N219" s="174">
        <f t="shared" si="5"/>
        <v>0</v>
      </c>
      <c r="O219" s="173"/>
      <c r="P219" s="165"/>
    </row>
    <row r="220" spans="2:16">
      <c r="B220" s="181">
        <v>41833</v>
      </c>
      <c r="C220" s="180" t="s">
        <v>187</v>
      </c>
      <c r="D220" s="205" t="s">
        <v>80</v>
      </c>
      <c r="E220" s="164" t="s">
        <v>113</v>
      </c>
      <c r="F220" s="165">
        <v>2.2837000000000001</v>
      </c>
      <c r="G220" s="165">
        <v>385000</v>
      </c>
      <c r="H220" s="165"/>
      <c r="I220" s="165"/>
      <c r="J220" s="165"/>
      <c r="K220" s="174">
        <f t="shared" si="6"/>
        <v>879224.5</v>
      </c>
      <c r="L220" s="174">
        <f t="shared" si="6"/>
        <v>0</v>
      </c>
      <c r="M220" s="174">
        <f t="shared" si="6"/>
        <v>0</v>
      </c>
      <c r="N220" s="174">
        <f t="shared" si="5"/>
        <v>0</v>
      </c>
      <c r="O220" s="173"/>
      <c r="P220" s="165"/>
    </row>
    <row r="221" spans="2:16">
      <c r="B221" s="181">
        <v>41834</v>
      </c>
      <c r="C221" s="180" t="s">
        <v>187</v>
      </c>
      <c r="D221" s="205" t="s">
        <v>115</v>
      </c>
      <c r="E221" s="164" t="s">
        <v>113</v>
      </c>
      <c r="F221" s="165">
        <v>2.2837000000000001</v>
      </c>
      <c r="G221" s="165">
        <v>140000</v>
      </c>
      <c r="H221" s="165"/>
      <c r="I221" s="165"/>
      <c r="J221" s="165"/>
      <c r="K221" s="174">
        <f t="shared" si="6"/>
        <v>319718</v>
      </c>
      <c r="L221" s="174">
        <f t="shared" si="6"/>
        <v>0</v>
      </c>
      <c r="M221" s="174">
        <f t="shared" si="6"/>
        <v>0</v>
      </c>
      <c r="N221" s="174">
        <f t="shared" si="5"/>
        <v>0</v>
      </c>
      <c r="O221" s="173"/>
      <c r="P221" s="165"/>
    </row>
    <row r="222" spans="2:16">
      <c r="B222" s="181">
        <v>41834</v>
      </c>
      <c r="C222" s="180" t="s">
        <v>187</v>
      </c>
      <c r="D222" s="205" t="s">
        <v>80</v>
      </c>
      <c r="E222" s="164" t="s">
        <v>113</v>
      </c>
      <c r="F222" s="165">
        <v>2.2837000000000001</v>
      </c>
      <c r="G222" s="165">
        <v>385000</v>
      </c>
      <c r="H222" s="165"/>
      <c r="I222" s="165"/>
      <c r="J222" s="165"/>
      <c r="K222" s="174">
        <f t="shared" si="6"/>
        <v>879224.5</v>
      </c>
      <c r="L222" s="174">
        <f t="shared" si="6"/>
        <v>0</v>
      </c>
      <c r="M222" s="174">
        <f t="shared" si="6"/>
        <v>0</v>
      </c>
      <c r="N222" s="174">
        <f t="shared" si="5"/>
        <v>0</v>
      </c>
      <c r="O222" s="173"/>
      <c r="P222" s="165"/>
    </row>
    <row r="223" spans="2:16">
      <c r="B223" s="181">
        <v>41836</v>
      </c>
      <c r="C223" s="180" t="s">
        <v>187</v>
      </c>
      <c r="D223" s="205" t="s">
        <v>115</v>
      </c>
      <c r="E223" s="164" t="s">
        <v>113</v>
      </c>
      <c r="F223" s="165">
        <v>2.2837000000000001</v>
      </c>
      <c r="G223" s="165">
        <v>140000</v>
      </c>
      <c r="H223" s="165"/>
      <c r="I223" s="165"/>
      <c r="J223" s="165"/>
      <c r="K223" s="174">
        <f t="shared" si="6"/>
        <v>319718</v>
      </c>
      <c r="L223" s="174">
        <f t="shared" si="6"/>
        <v>0</v>
      </c>
      <c r="M223" s="174">
        <f t="shared" si="6"/>
        <v>0</v>
      </c>
      <c r="N223" s="174">
        <f t="shared" si="5"/>
        <v>0</v>
      </c>
      <c r="O223" s="173"/>
      <c r="P223" s="165"/>
    </row>
    <row r="224" spans="2:16">
      <c r="B224" s="181">
        <v>41836</v>
      </c>
      <c r="C224" s="180" t="s">
        <v>187</v>
      </c>
      <c r="D224" s="205" t="s">
        <v>80</v>
      </c>
      <c r="E224" s="164" t="s">
        <v>113</v>
      </c>
      <c r="F224" s="165">
        <v>2.2837000000000001</v>
      </c>
      <c r="G224" s="165">
        <v>385000</v>
      </c>
      <c r="H224" s="165"/>
      <c r="I224" s="165"/>
      <c r="J224" s="165"/>
      <c r="K224" s="174">
        <f t="shared" si="6"/>
        <v>879224.5</v>
      </c>
      <c r="L224" s="174">
        <f t="shared" si="6"/>
        <v>0</v>
      </c>
      <c r="M224" s="174">
        <f t="shared" si="6"/>
        <v>0</v>
      </c>
      <c r="N224" s="174">
        <f t="shared" si="5"/>
        <v>0</v>
      </c>
      <c r="O224" s="173"/>
      <c r="P224" s="165"/>
    </row>
    <row r="225" spans="2:16">
      <c r="B225" s="181">
        <v>41837</v>
      </c>
      <c r="C225" s="180" t="s">
        <v>187</v>
      </c>
      <c r="D225" s="205" t="s">
        <v>127</v>
      </c>
      <c r="E225" s="164"/>
      <c r="F225" s="165"/>
      <c r="G225" s="165"/>
      <c r="H225" s="165"/>
      <c r="I225" s="165"/>
      <c r="J225" s="165">
        <v>328625</v>
      </c>
      <c r="K225" s="174">
        <f t="shared" si="6"/>
        <v>0</v>
      </c>
      <c r="L225" s="174">
        <f t="shared" si="6"/>
        <v>0</v>
      </c>
      <c r="M225" s="174">
        <f t="shared" si="6"/>
        <v>0</v>
      </c>
      <c r="N225" s="174">
        <f t="shared" si="5"/>
        <v>328625</v>
      </c>
      <c r="O225" s="173"/>
      <c r="P225" s="165"/>
    </row>
    <row r="226" spans="2:16">
      <c r="B226" s="181">
        <v>41837</v>
      </c>
      <c r="C226" s="180" t="s">
        <v>187</v>
      </c>
      <c r="D226" s="205" t="s">
        <v>80</v>
      </c>
      <c r="E226" s="164" t="s">
        <v>113</v>
      </c>
      <c r="F226" s="165">
        <v>2.2837000000000001</v>
      </c>
      <c r="G226" s="165">
        <v>385000</v>
      </c>
      <c r="H226" s="165"/>
      <c r="I226" s="165"/>
      <c r="J226" s="165"/>
      <c r="K226" s="174">
        <f t="shared" si="6"/>
        <v>879224.5</v>
      </c>
      <c r="L226" s="174">
        <f t="shared" si="6"/>
        <v>0</v>
      </c>
      <c r="M226" s="174">
        <f t="shared" si="6"/>
        <v>0</v>
      </c>
      <c r="N226" s="174">
        <f t="shared" si="5"/>
        <v>0</v>
      </c>
      <c r="O226" s="173"/>
      <c r="P226" s="165"/>
    </row>
    <row r="227" spans="2:16">
      <c r="B227" s="181">
        <v>41837</v>
      </c>
      <c r="C227" s="180" t="s">
        <v>187</v>
      </c>
      <c r="D227" s="205" t="s">
        <v>117</v>
      </c>
      <c r="E227" s="164" t="s">
        <v>113</v>
      </c>
      <c r="F227" s="165">
        <v>2.2837000000000001</v>
      </c>
      <c r="G227" s="165">
        <v>310000</v>
      </c>
      <c r="H227" s="165"/>
      <c r="I227" s="165"/>
      <c r="J227" s="165"/>
      <c r="K227" s="174">
        <f t="shared" si="6"/>
        <v>707947</v>
      </c>
      <c r="L227" s="174">
        <f t="shared" si="6"/>
        <v>0</v>
      </c>
      <c r="M227" s="174">
        <f t="shared" si="6"/>
        <v>0</v>
      </c>
      <c r="N227" s="174">
        <f t="shared" si="5"/>
        <v>0</v>
      </c>
      <c r="O227" s="173"/>
      <c r="P227" s="165"/>
    </row>
    <row r="228" spans="2:16">
      <c r="B228" s="181">
        <v>41838</v>
      </c>
      <c r="C228" s="180" t="s">
        <v>187</v>
      </c>
      <c r="D228" s="205" t="s">
        <v>115</v>
      </c>
      <c r="E228" s="164" t="s">
        <v>113</v>
      </c>
      <c r="F228" s="165">
        <v>2.2837000000000001</v>
      </c>
      <c r="G228" s="165">
        <v>140000</v>
      </c>
      <c r="H228" s="165"/>
      <c r="I228" s="165"/>
      <c r="J228" s="165"/>
      <c r="K228" s="174">
        <f t="shared" si="6"/>
        <v>319718</v>
      </c>
      <c r="L228" s="174">
        <f t="shared" si="6"/>
        <v>0</v>
      </c>
      <c r="M228" s="174">
        <f t="shared" si="6"/>
        <v>0</v>
      </c>
      <c r="N228" s="174">
        <f t="shared" si="5"/>
        <v>0</v>
      </c>
      <c r="O228" s="173"/>
      <c r="P228" s="165"/>
    </row>
    <row r="229" spans="2:16">
      <c r="B229" s="181">
        <v>41839</v>
      </c>
      <c r="C229" s="180" t="s">
        <v>187</v>
      </c>
      <c r="D229" s="205" t="s">
        <v>115</v>
      </c>
      <c r="E229" s="164" t="s">
        <v>113</v>
      </c>
      <c r="F229" s="165">
        <v>2.2837000000000001</v>
      </c>
      <c r="G229" s="165">
        <v>140000</v>
      </c>
      <c r="H229" s="165"/>
      <c r="I229" s="165"/>
      <c r="J229" s="165"/>
      <c r="K229" s="174">
        <f t="shared" si="6"/>
        <v>319718</v>
      </c>
      <c r="L229" s="174">
        <f t="shared" si="6"/>
        <v>0</v>
      </c>
      <c r="M229" s="174">
        <f t="shared" si="6"/>
        <v>0</v>
      </c>
      <c r="N229" s="174">
        <f t="shared" si="5"/>
        <v>0</v>
      </c>
      <c r="O229" s="173"/>
      <c r="P229" s="165"/>
    </row>
    <row r="230" spans="2:16">
      <c r="B230" s="181">
        <v>41839</v>
      </c>
      <c r="C230" s="180" t="s">
        <v>187</v>
      </c>
      <c r="D230" s="205" t="s">
        <v>80</v>
      </c>
      <c r="E230" s="164" t="s">
        <v>113</v>
      </c>
      <c r="F230" s="165">
        <v>2.2837000000000001</v>
      </c>
      <c r="G230" s="165">
        <v>385000</v>
      </c>
      <c r="H230" s="165"/>
      <c r="I230" s="165"/>
      <c r="J230" s="165"/>
      <c r="K230" s="174">
        <f t="shared" si="6"/>
        <v>879224.5</v>
      </c>
      <c r="L230" s="174">
        <f t="shared" si="6"/>
        <v>0</v>
      </c>
      <c r="M230" s="174">
        <f t="shared" si="6"/>
        <v>0</v>
      </c>
      <c r="N230" s="174">
        <f t="shared" si="5"/>
        <v>0</v>
      </c>
      <c r="O230" s="173"/>
      <c r="P230" s="165"/>
    </row>
    <row r="231" spans="2:16" ht="47.25">
      <c r="B231" s="181">
        <v>41839</v>
      </c>
      <c r="C231" s="180" t="s">
        <v>187</v>
      </c>
      <c r="D231" s="205" t="s">
        <v>128</v>
      </c>
      <c r="E231" s="164"/>
      <c r="F231" s="165"/>
      <c r="G231" s="165"/>
      <c r="H231" s="165"/>
      <c r="I231" s="165"/>
      <c r="J231" s="165">
        <v>80000</v>
      </c>
      <c r="K231" s="174">
        <f t="shared" si="6"/>
        <v>0</v>
      </c>
      <c r="L231" s="174">
        <f t="shared" si="6"/>
        <v>0</v>
      </c>
      <c r="M231" s="174">
        <f t="shared" si="6"/>
        <v>0</v>
      </c>
      <c r="N231" s="174">
        <f t="shared" si="5"/>
        <v>80000</v>
      </c>
      <c r="O231" s="173"/>
      <c r="P231" s="165"/>
    </row>
    <row r="232" spans="2:16">
      <c r="B232" s="181">
        <v>41840</v>
      </c>
      <c r="C232" s="180" t="s">
        <v>187</v>
      </c>
      <c r="D232" s="205" t="s">
        <v>80</v>
      </c>
      <c r="E232" s="164" t="s">
        <v>113</v>
      </c>
      <c r="F232" s="165">
        <v>2.2837000000000001</v>
      </c>
      <c r="G232" s="165">
        <v>385000</v>
      </c>
      <c r="H232" s="165"/>
      <c r="I232" s="165"/>
      <c r="J232" s="165"/>
      <c r="K232" s="174">
        <f t="shared" si="6"/>
        <v>879224.5</v>
      </c>
      <c r="L232" s="174">
        <f t="shared" si="6"/>
        <v>0</v>
      </c>
      <c r="M232" s="174">
        <f t="shared" si="6"/>
        <v>0</v>
      </c>
      <c r="N232" s="174">
        <f t="shared" si="5"/>
        <v>0</v>
      </c>
      <c r="O232" s="173"/>
      <c r="P232" s="165"/>
    </row>
    <row r="233" spans="2:16">
      <c r="B233" s="181">
        <v>41840</v>
      </c>
      <c r="C233" s="180" t="s">
        <v>187</v>
      </c>
      <c r="D233" s="205" t="s">
        <v>129</v>
      </c>
      <c r="E233" s="164" t="s">
        <v>130</v>
      </c>
      <c r="F233" s="165">
        <v>5</v>
      </c>
      <c r="G233" s="165">
        <v>20000</v>
      </c>
      <c r="H233" s="165"/>
      <c r="I233" s="165"/>
      <c r="J233" s="165"/>
      <c r="K233" s="174">
        <f t="shared" si="6"/>
        <v>100000</v>
      </c>
      <c r="L233" s="174">
        <f t="shared" si="6"/>
        <v>0</v>
      </c>
      <c r="M233" s="174">
        <f t="shared" si="6"/>
        <v>0</v>
      </c>
      <c r="N233" s="174">
        <f t="shared" si="5"/>
        <v>0</v>
      </c>
      <c r="O233" s="173"/>
      <c r="P233" s="165"/>
    </row>
    <row r="234" spans="2:16">
      <c r="B234" s="181">
        <v>41841</v>
      </c>
      <c r="C234" s="180" t="s">
        <v>187</v>
      </c>
      <c r="D234" s="205" t="s">
        <v>114</v>
      </c>
      <c r="E234" s="164" t="s">
        <v>75</v>
      </c>
      <c r="F234" s="165">
        <v>100</v>
      </c>
      <c r="G234" s="165">
        <v>20000</v>
      </c>
      <c r="H234" s="165"/>
      <c r="I234" s="165"/>
      <c r="J234" s="165"/>
      <c r="K234" s="174">
        <f t="shared" si="6"/>
        <v>2000000</v>
      </c>
      <c r="L234" s="174">
        <f t="shared" si="6"/>
        <v>0</v>
      </c>
      <c r="M234" s="174">
        <f t="shared" si="6"/>
        <v>0</v>
      </c>
      <c r="N234" s="174">
        <f t="shared" si="5"/>
        <v>0</v>
      </c>
      <c r="O234" s="173"/>
      <c r="P234" s="165"/>
    </row>
    <row r="235" spans="2:16">
      <c r="B235" s="181">
        <v>41844</v>
      </c>
      <c r="C235" s="180" t="s">
        <v>187</v>
      </c>
      <c r="D235" s="205" t="s">
        <v>72</v>
      </c>
      <c r="E235" s="164" t="s">
        <v>73</v>
      </c>
      <c r="F235" s="165">
        <v>50</v>
      </c>
      <c r="G235" s="165">
        <v>86000</v>
      </c>
      <c r="H235" s="165"/>
      <c r="I235" s="165"/>
      <c r="J235" s="165"/>
      <c r="K235" s="174">
        <f t="shared" si="6"/>
        <v>4300000</v>
      </c>
      <c r="L235" s="174">
        <f t="shared" si="6"/>
        <v>0</v>
      </c>
      <c r="M235" s="174">
        <f t="shared" si="6"/>
        <v>0</v>
      </c>
      <c r="N235" s="174">
        <f t="shared" si="5"/>
        <v>0</v>
      </c>
      <c r="O235" s="173"/>
      <c r="P235" s="165"/>
    </row>
    <row r="236" spans="2:16">
      <c r="B236" s="181">
        <v>41844</v>
      </c>
      <c r="C236" s="180" t="s">
        <v>187</v>
      </c>
      <c r="D236" s="205" t="s">
        <v>115</v>
      </c>
      <c r="E236" s="164" t="s">
        <v>113</v>
      </c>
      <c r="F236" s="165">
        <v>2.2837000000000001</v>
      </c>
      <c r="G236" s="165">
        <v>140000</v>
      </c>
      <c r="H236" s="165"/>
      <c r="I236" s="165"/>
      <c r="J236" s="165"/>
      <c r="K236" s="174">
        <f t="shared" si="6"/>
        <v>319718</v>
      </c>
      <c r="L236" s="174">
        <f t="shared" si="6"/>
        <v>0</v>
      </c>
      <c r="M236" s="174">
        <f t="shared" si="6"/>
        <v>0</v>
      </c>
      <c r="N236" s="174">
        <f t="shared" si="5"/>
        <v>0</v>
      </c>
      <c r="O236" s="173"/>
      <c r="P236" s="165"/>
    </row>
    <row r="237" spans="2:16">
      <c r="B237" s="181">
        <v>41844</v>
      </c>
      <c r="C237" s="180" t="s">
        <v>187</v>
      </c>
      <c r="D237" s="205" t="s">
        <v>80</v>
      </c>
      <c r="E237" s="164" t="s">
        <v>113</v>
      </c>
      <c r="F237" s="165">
        <v>2.2837000000000001</v>
      </c>
      <c r="G237" s="165">
        <v>385000</v>
      </c>
      <c r="H237" s="165"/>
      <c r="I237" s="165"/>
      <c r="J237" s="165"/>
      <c r="K237" s="174">
        <f t="shared" si="6"/>
        <v>879224.5</v>
      </c>
      <c r="L237" s="174">
        <f t="shared" si="6"/>
        <v>0</v>
      </c>
      <c r="M237" s="174">
        <f t="shared" si="6"/>
        <v>0</v>
      </c>
      <c r="N237" s="174">
        <f t="shared" si="5"/>
        <v>0</v>
      </c>
      <c r="O237" s="173"/>
      <c r="P237" s="165"/>
    </row>
    <row r="238" spans="2:16" ht="47.25">
      <c r="B238" s="181">
        <v>41845</v>
      </c>
      <c r="C238" s="180" t="s">
        <v>187</v>
      </c>
      <c r="D238" s="205" t="s">
        <v>131</v>
      </c>
      <c r="E238" s="164"/>
      <c r="F238" s="165"/>
      <c r="G238" s="165"/>
      <c r="H238" s="165"/>
      <c r="I238" s="165"/>
      <c r="J238" s="165">
        <v>70000</v>
      </c>
      <c r="K238" s="174">
        <f t="shared" si="6"/>
        <v>0</v>
      </c>
      <c r="L238" s="174">
        <f t="shared" si="6"/>
        <v>0</v>
      </c>
      <c r="M238" s="174">
        <f t="shared" si="6"/>
        <v>0</v>
      </c>
      <c r="N238" s="174">
        <f t="shared" si="5"/>
        <v>70000</v>
      </c>
      <c r="O238" s="173"/>
      <c r="P238" s="165"/>
    </row>
    <row r="239" spans="2:16">
      <c r="B239" s="181">
        <v>41846</v>
      </c>
      <c r="C239" s="180" t="s">
        <v>187</v>
      </c>
      <c r="D239" s="205" t="s">
        <v>117</v>
      </c>
      <c r="E239" s="164" t="s">
        <v>113</v>
      </c>
      <c r="F239" s="165">
        <v>2.2837000000000001</v>
      </c>
      <c r="G239" s="165">
        <v>310000</v>
      </c>
      <c r="H239" s="165"/>
      <c r="I239" s="165"/>
      <c r="J239" s="165"/>
      <c r="K239" s="174">
        <f t="shared" si="6"/>
        <v>707947</v>
      </c>
      <c r="L239" s="174">
        <f t="shared" si="6"/>
        <v>0</v>
      </c>
      <c r="M239" s="174">
        <f t="shared" si="6"/>
        <v>0</v>
      </c>
      <c r="N239" s="174">
        <f t="shared" si="5"/>
        <v>0</v>
      </c>
      <c r="O239" s="173"/>
      <c r="P239" s="165"/>
    </row>
    <row r="240" spans="2:16">
      <c r="B240" s="181">
        <v>41847</v>
      </c>
      <c r="C240" s="180" t="s">
        <v>187</v>
      </c>
      <c r="D240" s="205" t="s">
        <v>115</v>
      </c>
      <c r="E240" s="164" t="s">
        <v>113</v>
      </c>
      <c r="F240" s="165">
        <v>2.2837000000000001</v>
      </c>
      <c r="G240" s="165">
        <v>140000</v>
      </c>
      <c r="H240" s="165"/>
      <c r="I240" s="165"/>
      <c r="J240" s="165"/>
      <c r="K240" s="174">
        <f t="shared" si="6"/>
        <v>319718</v>
      </c>
      <c r="L240" s="174">
        <f t="shared" si="6"/>
        <v>0</v>
      </c>
      <c r="M240" s="174">
        <f t="shared" si="6"/>
        <v>0</v>
      </c>
      <c r="N240" s="174">
        <f t="shared" si="5"/>
        <v>0</v>
      </c>
      <c r="O240" s="173"/>
      <c r="P240" s="165"/>
    </row>
    <row r="241" spans="2:16">
      <c r="B241" s="181">
        <v>41847</v>
      </c>
      <c r="C241" s="180" t="s">
        <v>187</v>
      </c>
      <c r="D241" s="205" t="s">
        <v>80</v>
      </c>
      <c r="E241" s="164" t="s">
        <v>113</v>
      </c>
      <c r="F241" s="165">
        <v>2.2837000000000001</v>
      </c>
      <c r="G241" s="165">
        <v>385000</v>
      </c>
      <c r="H241" s="165"/>
      <c r="I241" s="165"/>
      <c r="J241" s="165"/>
      <c r="K241" s="174">
        <f t="shared" si="6"/>
        <v>879224.5</v>
      </c>
      <c r="L241" s="174">
        <f t="shared" si="6"/>
        <v>0</v>
      </c>
      <c r="M241" s="174">
        <f t="shared" si="6"/>
        <v>0</v>
      </c>
      <c r="N241" s="174">
        <f t="shared" si="5"/>
        <v>0</v>
      </c>
      <c r="O241" s="173"/>
      <c r="P241" s="165"/>
    </row>
    <row r="242" spans="2:16">
      <c r="B242" s="181">
        <v>41849</v>
      </c>
      <c r="C242" s="180" t="s">
        <v>187</v>
      </c>
      <c r="D242" s="205" t="s">
        <v>115</v>
      </c>
      <c r="E242" s="164" t="s">
        <v>113</v>
      </c>
      <c r="F242" s="165">
        <v>2.2837000000000001</v>
      </c>
      <c r="G242" s="165">
        <v>140000</v>
      </c>
      <c r="H242" s="165"/>
      <c r="I242" s="165"/>
      <c r="J242" s="165"/>
      <c r="K242" s="174">
        <f t="shared" si="6"/>
        <v>319718</v>
      </c>
      <c r="L242" s="174">
        <f t="shared" si="6"/>
        <v>0</v>
      </c>
      <c r="M242" s="174">
        <f t="shared" si="6"/>
        <v>0</v>
      </c>
      <c r="N242" s="174">
        <f t="shared" si="5"/>
        <v>0</v>
      </c>
      <c r="O242" s="173"/>
      <c r="P242" s="165"/>
    </row>
    <row r="243" spans="2:16">
      <c r="B243" s="181">
        <v>41849</v>
      </c>
      <c r="C243" s="180" t="s">
        <v>187</v>
      </c>
      <c r="D243" s="205" t="s">
        <v>80</v>
      </c>
      <c r="E243" s="164" t="s">
        <v>113</v>
      </c>
      <c r="F243" s="165">
        <v>2.2837000000000001</v>
      </c>
      <c r="G243" s="165">
        <v>385000</v>
      </c>
      <c r="H243" s="165"/>
      <c r="I243" s="165"/>
      <c r="J243" s="165"/>
      <c r="K243" s="174">
        <f t="shared" si="6"/>
        <v>879224.5</v>
      </c>
      <c r="L243" s="174">
        <f t="shared" si="6"/>
        <v>0</v>
      </c>
      <c r="M243" s="174">
        <f t="shared" si="6"/>
        <v>0</v>
      </c>
      <c r="N243" s="174">
        <f t="shared" si="5"/>
        <v>0</v>
      </c>
      <c r="O243" s="173"/>
      <c r="P243" s="165"/>
    </row>
    <row r="244" spans="2:16">
      <c r="B244" s="181">
        <v>41849</v>
      </c>
      <c r="C244" s="180" t="s">
        <v>187</v>
      </c>
      <c r="D244" s="205" t="s">
        <v>116</v>
      </c>
      <c r="E244" s="164" t="s">
        <v>113</v>
      </c>
      <c r="F244" s="165">
        <v>2.2837000000000001</v>
      </c>
      <c r="G244" s="165">
        <v>345000</v>
      </c>
      <c r="H244" s="165"/>
      <c r="I244" s="165"/>
      <c r="J244" s="165"/>
      <c r="K244" s="174">
        <f t="shared" si="6"/>
        <v>787876.5</v>
      </c>
      <c r="L244" s="174">
        <f t="shared" si="6"/>
        <v>0</v>
      </c>
      <c r="M244" s="174">
        <f t="shared" si="6"/>
        <v>0</v>
      </c>
      <c r="N244" s="174">
        <f t="shared" si="5"/>
        <v>0</v>
      </c>
      <c r="O244" s="173"/>
      <c r="P244" s="165"/>
    </row>
    <row r="245" spans="2:16">
      <c r="B245" s="181">
        <v>41851</v>
      </c>
      <c r="C245" s="180" t="s">
        <v>187</v>
      </c>
      <c r="D245" s="205" t="s">
        <v>80</v>
      </c>
      <c r="E245" s="164" t="s">
        <v>113</v>
      </c>
      <c r="F245" s="165">
        <v>2.2837000000000001</v>
      </c>
      <c r="G245" s="165">
        <v>385000</v>
      </c>
      <c r="H245" s="165"/>
      <c r="I245" s="165"/>
      <c r="J245" s="165"/>
      <c r="K245" s="174">
        <f t="shared" si="6"/>
        <v>879224.5</v>
      </c>
      <c r="L245" s="174">
        <f t="shared" si="6"/>
        <v>0</v>
      </c>
      <c r="M245" s="174">
        <f t="shared" si="6"/>
        <v>0</v>
      </c>
      <c r="N245" s="174">
        <f t="shared" si="5"/>
        <v>0</v>
      </c>
      <c r="O245" s="173"/>
      <c r="P245" s="165"/>
    </row>
    <row r="246" spans="2:16">
      <c r="B246" s="181">
        <v>41852</v>
      </c>
      <c r="C246" s="180" t="s">
        <v>187</v>
      </c>
      <c r="D246" s="205" t="s">
        <v>115</v>
      </c>
      <c r="E246" s="164" t="s">
        <v>113</v>
      </c>
      <c r="F246" s="165">
        <v>2.2837000000000001</v>
      </c>
      <c r="G246" s="165">
        <v>140000</v>
      </c>
      <c r="H246" s="165"/>
      <c r="I246" s="165"/>
      <c r="J246" s="165"/>
      <c r="K246" s="174">
        <f t="shared" si="6"/>
        <v>319718</v>
      </c>
      <c r="L246" s="174">
        <f t="shared" si="6"/>
        <v>0</v>
      </c>
      <c r="M246" s="174">
        <f t="shared" si="6"/>
        <v>0</v>
      </c>
      <c r="N246" s="174">
        <f t="shared" si="5"/>
        <v>0</v>
      </c>
      <c r="O246" s="173"/>
      <c r="P246" s="165"/>
    </row>
    <row r="247" spans="2:16">
      <c r="B247" s="181">
        <v>41852</v>
      </c>
      <c r="C247" s="180" t="s">
        <v>187</v>
      </c>
      <c r="D247" s="205" t="s">
        <v>80</v>
      </c>
      <c r="E247" s="164" t="s">
        <v>113</v>
      </c>
      <c r="F247" s="165">
        <v>2.2837000000000001</v>
      </c>
      <c r="G247" s="165">
        <v>385000</v>
      </c>
      <c r="H247" s="165"/>
      <c r="I247" s="165"/>
      <c r="J247" s="165"/>
      <c r="K247" s="174">
        <f t="shared" si="6"/>
        <v>879224.5</v>
      </c>
      <c r="L247" s="174">
        <f t="shared" si="6"/>
        <v>0</v>
      </c>
      <c r="M247" s="174">
        <f t="shared" si="6"/>
        <v>0</v>
      </c>
      <c r="N247" s="174">
        <f t="shared" si="5"/>
        <v>0</v>
      </c>
      <c r="O247" s="173"/>
      <c r="P247" s="165"/>
    </row>
    <row r="248" spans="2:16" ht="31.5">
      <c r="B248" s="181">
        <v>41853</v>
      </c>
      <c r="C248" s="180" t="s">
        <v>187</v>
      </c>
      <c r="D248" s="205" t="s">
        <v>132</v>
      </c>
      <c r="E248" s="164"/>
      <c r="F248" s="165"/>
      <c r="G248" s="165"/>
      <c r="H248" s="165"/>
      <c r="I248" s="165"/>
      <c r="J248" s="165">
        <v>65000</v>
      </c>
      <c r="K248" s="174">
        <f t="shared" si="6"/>
        <v>0</v>
      </c>
      <c r="L248" s="174">
        <f t="shared" si="6"/>
        <v>0</v>
      </c>
      <c r="M248" s="174">
        <f t="shared" si="6"/>
        <v>0</v>
      </c>
      <c r="N248" s="174">
        <f t="shared" si="5"/>
        <v>65000</v>
      </c>
      <c r="O248" s="173"/>
      <c r="P248" s="165"/>
    </row>
    <row r="249" spans="2:16" ht="47.25">
      <c r="B249" s="181">
        <v>41860</v>
      </c>
      <c r="C249" s="180" t="s">
        <v>187</v>
      </c>
      <c r="D249" s="205" t="s">
        <v>149</v>
      </c>
      <c r="E249" s="164"/>
      <c r="F249" s="165"/>
      <c r="G249" s="165"/>
      <c r="H249" s="165">
        <v>19700000</v>
      </c>
      <c r="I249" s="165"/>
      <c r="J249" s="165"/>
      <c r="K249" s="174">
        <f t="shared" si="6"/>
        <v>0</v>
      </c>
      <c r="L249" s="174">
        <f t="shared" si="6"/>
        <v>19700000</v>
      </c>
      <c r="M249" s="174">
        <f t="shared" si="6"/>
        <v>0</v>
      </c>
      <c r="N249" s="174">
        <f t="shared" si="5"/>
        <v>0</v>
      </c>
      <c r="O249" s="173"/>
      <c r="P249" s="165"/>
    </row>
    <row r="250" spans="2:16" ht="31.5">
      <c r="B250" s="181">
        <v>41864</v>
      </c>
      <c r="C250" s="180" t="s">
        <v>187</v>
      </c>
      <c r="D250" s="205" t="s">
        <v>150</v>
      </c>
      <c r="E250" s="164"/>
      <c r="F250" s="165"/>
      <c r="G250" s="165"/>
      <c r="H250" s="165">
        <v>10000000</v>
      </c>
      <c r="I250" s="165"/>
      <c r="J250" s="165"/>
      <c r="K250" s="174">
        <f t="shared" si="6"/>
        <v>0</v>
      </c>
      <c r="L250" s="174">
        <f t="shared" si="6"/>
        <v>10000000</v>
      </c>
      <c r="M250" s="174">
        <f t="shared" si="6"/>
        <v>0</v>
      </c>
      <c r="N250" s="174">
        <f t="shared" si="5"/>
        <v>0</v>
      </c>
      <c r="O250" s="173"/>
      <c r="P250" s="165"/>
    </row>
    <row r="251" spans="2:16" ht="47.25">
      <c r="B251" s="181">
        <v>41867</v>
      </c>
      <c r="C251" s="180" t="s">
        <v>187</v>
      </c>
      <c r="D251" s="205" t="s">
        <v>151</v>
      </c>
      <c r="E251" s="164"/>
      <c r="F251" s="165"/>
      <c r="G251" s="165"/>
      <c r="H251" s="165">
        <v>20400000</v>
      </c>
      <c r="I251" s="165"/>
      <c r="J251" s="165"/>
      <c r="K251" s="174">
        <f t="shared" si="6"/>
        <v>0</v>
      </c>
      <c r="L251" s="174">
        <f t="shared" si="6"/>
        <v>20400000</v>
      </c>
      <c r="M251" s="174">
        <f t="shared" si="6"/>
        <v>0</v>
      </c>
      <c r="N251" s="174">
        <f t="shared" si="5"/>
        <v>0</v>
      </c>
      <c r="O251" s="173"/>
      <c r="P251" s="165"/>
    </row>
    <row r="252" spans="2:16" ht="47.25">
      <c r="B252" s="181">
        <v>41874</v>
      </c>
      <c r="C252" s="180" t="s">
        <v>187</v>
      </c>
      <c r="D252" s="205" t="s">
        <v>152</v>
      </c>
      <c r="E252" s="164"/>
      <c r="F252" s="165"/>
      <c r="G252" s="165"/>
      <c r="H252" s="165">
        <v>20400000</v>
      </c>
      <c r="I252" s="165"/>
      <c r="J252" s="165"/>
      <c r="K252" s="174">
        <f t="shared" si="6"/>
        <v>0</v>
      </c>
      <c r="L252" s="174">
        <f t="shared" si="6"/>
        <v>20400000</v>
      </c>
      <c r="M252" s="174">
        <f t="shared" si="6"/>
        <v>0</v>
      </c>
      <c r="N252" s="174">
        <f t="shared" si="5"/>
        <v>0</v>
      </c>
      <c r="O252" s="173"/>
      <c r="P252" s="165"/>
    </row>
    <row r="253" spans="2:16" ht="47.25">
      <c r="B253" s="181">
        <v>41881</v>
      </c>
      <c r="C253" s="180" t="s">
        <v>187</v>
      </c>
      <c r="D253" s="205" t="s">
        <v>153</v>
      </c>
      <c r="E253" s="164"/>
      <c r="F253" s="165"/>
      <c r="G253" s="165"/>
      <c r="H253" s="165">
        <v>24820000</v>
      </c>
      <c r="I253" s="165"/>
      <c r="J253" s="165"/>
      <c r="K253" s="174">
        <f t="shared" si="6"/>
        <v>0</v>
      </c>
      <c r="L253" s="174">
        <f t="shared" si="6"/>
        <v>24820000</v>
      </c>
      <c r="M253" s="174">
        <f t="shared" si="6"/>
        <v>0</v>
      </c>
      <c r="N253" s="174">
        <f t="shared" si="5"/>
        <v>0</v>
      </c>
      <c r="O253" s="173"/>
      <c r="P253" s="165"/>
    </row>
    <row r="254" spans="2:16" ht="47.25">
      <c r="B254" s="181">
        <v>41888</v>
      </c>
      <c r="C254" s="180" t="s">
        <v>187</v>
      </c>
      <c r="D254" s="205" t="s">
        <v>154</v>
      </c>
      <c r="E254" s="164"/>
      <c r="F254" s="165"/>
      <c r="G254" s="165"/>
      <c r="H254" s="165">
        <v>11900000</v>
      </c>
      <c r="I254" s="165"/>
      <c r="J254" s="165"/>
      <c r="K254" s="174">
        <f t="shared" si="6"/>
        <v>0</v>
      </c>
      <c r="L254" s="174">
        <f t="shared" si="6"/>
        <v>11900000</v>
      </c>
      <c r="M254" s="174">
        <f t="shared" si="6"/>
        <v>0</v>
      </c>
      <c r="N254" s="174">
        <f t="shared" si="5"/>
        <v>0</v>
      </c>
      <c r="O254" s="173"/>
      <c r="P254" s="165"/>
    </row>
    <row r="255" spans="2:16" ht="47.25">
      <c r="B255" s="181">
        <v>41895</v>
      </c>
      <c r="C255" s="180" t="s">
        <v>187</v>
      </c>
      <c r="D255" s="205" t="s">
        <v>155</v>
      </c>
      <c r="E255" s="164"/>
      <c r="F255" s="165"/>
      <c r="G255" s="165"/>
      <c r="H255" s="165">
        <v>20720000</v>
      </c>
      <c r="I255" s="165"/>
      <c r="J255" s="165"/>
      <c r="K255" s="174">
        <f t="shared" si="6"/>
        <v>0</v>
      </c>
      <c r="L255" s="174">
        <f t="shared" si="6"/>
        <v>20720000</v>
      </c>
      <c r="M255" s="174">
        <f t="shared" si="6"/>
        <v>0</v>
      </c>
      <c r="N255" s="174">
        <f t="shared" si="5"/>
        <v>0</v>
      </c>
      <c r="O255" s="173"/>
      <c r="P255" s="165"/>
    </row>
    <row r="256" spans="2:16" ht="31.5">
      <c r="B256" s="181">
        <v>41902</v>
      </c>
      <c r="C256" s="180" t="s">
        <v>187</v>
      </c>
      <c r="D256" s="205" t="s">
        <v>156</v>
      </c>
      <c r="E256" s="164"/>
      <c r="F256" s="165"/>
      <c r="G256" s="165"/>
      <c r="H256" s="165">
        <v>3600000</v>
      </c>
      <c r="I256" s="165"/>
      <c r="J256" s="165"/>
      <c r="K256" s="174">
        <f t="shared" si="6"/>
        <v>0</v>
      </c>
      <c r="L256" s="174">
        <f t="shared" si="6"/>
        <v>3600000</v>
      </c>
      <c r="M256" s="174">
        <f t="shared" si="6"/>
        <v>0</v>
      </c>
      <c r="N256" s="174">
        <f t="shared" si="5"/>
        <v>0</v>
      </c>
      <c r="O256" s="173"/>
      <c r="P256" s="165"/>
    </row>
    <row r="257" spans="2:16" ht="47.25">
      <c r="B257" s="181">
        <v>41902</v>
      </c>
      <c r="C257" s="180" t="s">
        <v>187</v>
      </c>
      <c r="D257" s="205" t="s">
        <v>157</v>
      </c>
      <c r="E257" s="164"/>
      <c r="F257" s="165"/>
      <c r="G257" s="165"/>
      <c r="H257" s="165">
        <v>10500000</v>
      </c>
      <c r="I257" s="165"/>
      <c r="J257" s="165"/>
      <c r="K257" s="174"/>
      <c r="L257" s="174"/>
      <c r="M257" s="174"/>
      <c r="N257" s="174">
        <f t="shared" si="5"/>
        <v>0</v>
      </c>
      <c r="O257" s="173"/>
      <c r="P257" s="165"/>
    </row>
    <row r="258" spans="2:16" ht="47.25">
      <c r="B258" s="181">
        <v>41909</v>
      </c>
      <c r="C258" s="180" t="s">
        <v>187</v>
      </c>
      <c r="D258" s="205" t="s">
        <v>158</v>
      </c>
      <c r="E258" s="164"/>
      <c r="F258" s="165"/>
      <c r="G258" s="165"/>
      <c r="H258" s="165">
        <v>9100000</v>
      </c>
      <c r="I258" s="165"/>
      <c r="J258" s="165"/>
      <c r="K258" s="174"/>
      <c r="L258" s="174"/>
      <c r="M258" s="174"/>
      <c r="N258" s="174">
        <f t="shared" si="5"/>
        <v>0</v>
      </c>
      <c r="O258" s="173"/>
      <c r="P258" s="165"/>
    </row>
    <row r="259" spans="2:16" ht="47.25">
      <c r="B259" s="181">
        <v>41916</v>
      </c>
      <c r="C259" s="180" t="s">
        <v>187</v>
      </c>
      <c r="D259" s="205" t="s">
        <v>159</v>
      </c>
      <c r="E259" s="164"/>
      <c r="F259" s="165"/>
      <c r="G259" s="165"/>
      <c r="H259" s="165">
        <v>18480000</v>
      </c>
      <c r="I259" s="165"/>
      <c r="J259" s="165"/>
      <c r="K259" s="174"/>
      <c r="L259" s="174"/>
      <c r="M259" s="174"/>
      <c r="N259" s="174">
        <f t="shared" si="5"/>
        <v>0</v>
      </c>
      <c r="O259" s="173"/>
      <c r="P259" s="165"/>
    </row>
    <row r="260" spans="2:16" ht="47.25">
      <c r="B260" s="181">
        <v>41923</v>
      </c>
      <c r="C260" s="180" t="s">
        <v>187</v>
      </c>
      <c r="D260" s="205" t="s">
        <v>160</v>
      </c>
      <c r="E260" s="164"/>
      <c r="F260" s="165"/>
      <c r="G260" s="165"/>
      <c r="H260" s="165">
        <v>20160000</v>
      </c>
      <c r="I260" s="165"/>
      <c r="J260" s="165"/>
      <c r="K260" s="174"/>
      <c r="L260" s="174"/>
      <c r="M260" s="174"/>
      <c r="N260" s="174">
        <f t="shared" si="5"/>
        <v>0</v>
      </c>
      <c r="O260" s="173"/>
      <c r="P260" s="165"/>
    </row>
    <row r="261" spans="2:16" ht="47.25">
      <c r="B261" s="181">
        <v>41930</v>
      </c>
      <c r="C261" s="180" t="s">
        <v>187</v>
      </c>
      <c r="D261" s="205" t="s">
        <v>161</v>
      </c>
      <c r="E261" s="164"/>
      <c r="F261" s="165"/>
      <c r="G261" s="165"/>
      <c r="H261" s="165">
        <v>24780000</v>
      </c>
      <c r="I261" s="165"/>
      <c r="J261" s="165"/>
      <c r="K261" s="174"/>
      <c r="L261" s="174"/>
      <c r="M261" s="174"/>
      <c r="N261" s="174">
        <f t="shared" si="5"/>
        <v>0</v>
      </c>
      <c r="O261" s="173"/>
      <c r="P261" s="165"/>
    </row>
    <row r="262" spans="2:16">
      <c r="B262" s="181"/>
      <c r="C262" s="181"/>
      <c r="D262" s="205"/>
      <c r="E262" s="164"/>
      <c r="F262" s="165"/>
      <c r="G262" s="165"/>
      <c r="H262" s="165"/>
      <c r="I262" s="165"/>
      <c r="J262" s="165"/>
      <c r="K262" s="174"/>
      <c r="L262" s="174"/>
      <c r="M262" s="174"/>
      <c r="N262" s="174">
        <f t="shared" si="5"/>
        <v>0</v>
      </c>
      <c r="O262" s="173"/>
      <c r="P262" s="165"/>
    </row>
    <row r="263" spans="2:16">
      <c r="B263" s="181"/>
      <c r="C263" s="181"/>
      <c r="D263" s="205"/>
      <c r="E263" s="164"/>
      <c r="F263" s="165"/>
      <c r="G263" s="165"/>
      <c r="H263" s="165"/>
      <c r="I263" s="165"/>
      <c r="J263" s="165"/>
      <c r="K263" s="174"/>
      <c r="L263" s="174"/>
      <c r="M263" s="174"/>
      <c r="N263" s="174">
        <f t="shared" si="5"/>
        <v>0</v>
      </c>
      <c r="O263" s="173"/>
      <c r="P263" s="165"/>
    </row>
    <row r="264" spans="2:16">
      <c r="B264" s="181"/>
      <c r="C264" s="181"/>
      <c r="D264" s="205"/>
      <c r="E264" s="164"/>
      <c r="F264" s="165"/>
      <c r="G264" s="165"/>
      <c r="H264" s="165"/>
      <c r="I264" s="165"/>
      <c r="J264" s="165"/>
      <c r="K264" s="174"/>
      <c r="L264" s="174"/>
      <c r="M264" s="174"/>
      <c r="N264" s="174">
        <f t="shared" si="5"/>
        <v>0</v>
      </c>
      <c r="O264" s="173"/>
      <c r="P264" s="165"/>
    </row>
    <row r="265" spans="2:16">
      <c r="B265" s="181"/>
      <c r="C265" s="181"/>
      <c r="D265" s="205"/>
      <c r="E265" s="164"/>
      <c r="F265" s="165"/>
      <c r="G265" s="165"/>
      <c r="H265" s="165"/>
      <c r="I265" s="165"/>
      <c r="J265" s="165"/>
      <c r="K265" s="174"/>
      <c r="L265" s="174"/>
      <c r="M265" s="174"/>
      <c r="N265" s="174">
        <f t="shared" si="5"/>
        <v>0</v>
      </c>
      <c r="O265" s="173"/>
      <c r="P265" s="165"/>
    </row>
    <row r="266" spans="2:16">
      <c r="B266" s="181"/>
      <c r="C266" s="181"/>
      <c r="D266" s="205"/>
      <c r="E266" s="164"/>
      <c r="F266" s="165"/>
      <c r="G266" s="165"/>
      <c r="H266" s="165"/>
      <c r="I266" s="165"/>
      <c r="J266" s="165"/>
      <c r="K266" s="174"/>
      <c r="L266" s="174"/>
      <c r="M266" s="174"/>
      <c r="N266" s="174">
        <f t="shared" ref="N266:N273" si="7">IF($F266&gt;0,$F266*J266,J266)</f>
        <v>0</v>
      </c>
      <c r="O266" s="173"/>
      <c r="P266" s="165"/>
    </row>
    <row r="267" spans="2:16">
      <c r="B267" s="181"/>
      <c r="C267" s="181"/>
      <c r="D267" s="205"/>
      <c r="E267" s="164"/>
      <c r="F267" s="165"/>
      <c r="G267" s="165"/>
      <c r="H267" s="165"/>
      <c r="I267" s="165"/>
      <c r="J267" s="165"/>
      <c r="K267" s="174"/>
      <c r="L267" s="174"/>
      <c r="M267" s="174"/>
      <c r="N267" s="174">
        <f t="shared" si="7"/>
        <v>0</v>
      </c>
      <c r="O267" s="173"/>
      <c r="P267" s="165"/>
    </row>
    <row r="268" spans="2:16">
      <c r="B268" s="181"/>
      <c r="C268" s="181"/>
      <c r="D268" s="205"/>
      <c r="E268" s="164"/>
      <c r="F268" s="165"/>
      <c r="G268" s="165"/>
      <c r="H268" s="165"/>
      <c r="I268" s="165"/>
      <c r="J268" s="165"/>
      <c r="K268" s="174"/>
      <c r="L268" s="174"/>
      <c r="M268" s="174"/>
      <c r="N268" s="174">
        <f t="shared" si="7"/>
        <v>0</v>
      </c>
      <c r="O268" s="173"/>
      <c r="P268" s="165"/>
    </row>
    <row r="269" spans="2:16">
      <c r="B269" s="181"/>
      <c r="C269" s="181"/>
      <c r="D269" s="205"/>
      <c r="E269" s="164"/>
      <c r="F269" s="165"/>
      <c r="G269" s="165"/>
      <c r="H269" s="165"/>
      <c r="I269" s="165"/>
      <c r="J269" s="165"/>
      <c r="K269" s="174"/>
      <c r="L269" s="174"/>
      <c r="M269" s="174"/>
      <c r="N269" s="174">
        <f t="shared" si="7"/>
        <v>0</v>
      </c>
      <c r="O269" s="173"/>
      <c r="P269" s="165"/>
    </row>
    <row r="270" spans="2:16">
      <c r="B270" s="181"/>
      <c r="C270" s="181"/>
      <c r="D270" s="205"/>
      <c r="E270" s="164"/>
      <c r="F270" s="165"/>
      <c r="G270" s="165"/>
      <c r="H270" s="165"/>
      <c r="I270" s="165"/>
      <c r="J270" s="165"/>
      <c r="K270" s="174"/>
      <c r="L270" s="174"/>
      <c r="M270" s="174"/>
      <c r="N270" s="174">
        <f t="shared" si="7"/>
        <v>0</v>
      </c>
      <c r="O270" s="173"/>
      <c r="P270" s="165"/>
    </row>
    <row r="271" spans="2:16">
      <c r="B271" s="181"/>
      <c r="C271" s="181"/>
      <c r="D271" s="205"/>
      <c r="E271" s="164"/>
      <c r="F271" s="165"/>
      <c r="G271" s="165"/>
      <c r="H271" s="165"/>
      <c r="I271" s="165"/>
      <c r="J271" s="165"/>
      <c r="K271" s="174"/>
      <c r="L271" s="174"/>
      <c r="M271" s="174"/>
      <c r="N271" s="174">
        <f t="shared" si="7"/>
        <v>0</v>
      </c>
      <c r="O271" s="173"/>
      <c r="P271" s="165"/>
    </row>
    <row r="272" spans="2:16">
      <c r="B272" s="181"/>
      <c r="C272" s="181"/>
      <c r="D272" s="205"/>
      <c r="E272" s="164"/>
      <c r="F272" s="165"/>
      <c r="G272" s="165"/>
      <c r="H272" s="165"/>
      <c r="I272" s="165"/>
      <c r="J272" s="165"/>
      <c r="K272" s="174"/>
      <c r="L272" s="174"/>
      <c r="M272" s="174"/>
      <c r="N272" s="174">
        <f t="shared" si="7"/>
        <v>0</v>
      </c>
      <c r="O272" s="173"/>
      <c r="P272" s="165"/>
    </row>
    <row r="273" spans="2:16">
      <c r="B273" s="181"/>
      <c r="C273" s="181"/>
      <c r="D273" s="205"/>
      <c r="E273" s="164"/>
      <c r="F273" s="165"/>
      <c r="G273" s="165"/>
      <c r="H273" s="165"/>
      <c r="I273" s="165"/>
      <c r="J273" s="165"/>
      <c r="K273" s="174"/>
      <c r="L273" s="174"/>
      <c r="M273" s="174"/>
      <c r="N273" s="174">
        <f t="shared" si="7"/>
        <v>0</v>
      </c>
      <c r="O273" s="173"/>
      <c r="P273" s="165"/>
    </row>
    <row r="274" spans="2:16">
      <c r="B274" s="181"/>
      <c r="C274" s="181"/>
      <c r="D274" s="205"/>
      <c r="E274" s="164"/>
      <c r="F274" s="165"/>
      <c r="G274" s="165"/>
      <c r="H274" s="165"/>
      <c r="I274" s="165"/>
      <c r="J274" s="165"/>
      <c r="K274" s="174"/>
      <c r="L274" s="174"/>
      <c r="M274" s="174"/>
      <c r="N274" s="174"/>
      <c r="O274" s="173"/>
      <c r="P274" s="165"/>
    </row>
    <row r="275" spans="2:16">
      <c r="B275" s="181"/>
      <c r="C275" s="181"/>
      <c r="D275" s="205"/>
      <c r="E275" s="164"/>
      <c r="F275" s="165"/>
      <c r="G275" s="165"/>
      <c r="H275" s="165"/>
      <c r="I275" s="165"/>
      <c r="J275" s="165"/>
      <c r="K275" s="174"/>
      <c r="L275" s="174"/>
      <c r="M275" s="174"/>
      <c r="N275" s="174"/>
      <c r="O275" s="173"/>
      <c r="P275" s="165"/>
    </row>
    <row r="276" spans="2:16">
      <c r="B276" s="181"/>
      <c r="C276" s="181"/>
      <c r="D276" s="205"/>
      <c r="E276" s="164"/>
      <c r="F276" s="165"/>
      <c r="G276" s="165"/>
      <c r="H276" s="165"/>
      <c r="I276" s="165"/>
      <c r="J276" s="165"/>
      <c r="K276" s="174"/>
      <c r="L276" s="174"/>
      <c r="M276" s="174"/>
      <c r="N276" s="174"/>
      <c r="O276" s="173"/>
      <c r="P276" s="165"/>
    </row>
    <row r="277" spans="2:16">
      <c r="B277" s="181"/>
      <c r="C277" s="181"/>
      <c r="D277" s="205"/>
      <c r="E277" s="164"/>
      <c r="F277" s="165"/>
      <c r="G277" s="165"/>
      <c r="H277" s="165"/>
      <c r="I277" s="165"/>
      <c r="J277" s="165"/>
      <c r="K277" s="174"/>
      <c r="L277" s="174"/>
      <c r="M277" s="174"/>
      <c r="N277" s="174"/>
      <c r="O277" s="173"/>
      <c r="P277" s="165"/>
    </row>
    <row r="278" spans="2:16">
      <c r="B278" s="181"/>
      <c r="C278" s="181"/>
      <c r="D278" s="205"/>
      <c r="E278" s="164"/>
      <c r="F278" s="165"/>
      <c r="G278" s="165"/>
      <c r="H278" s="165"/>
      <c r="I278" s="165"/>
      <c r="J278" s="165"/>
      <c r="K278" s="174"/>
      <c r="L278" s="174"/>
      <c r="M278" s="174"/>
      <c r="N278" s="174"/>
      <c r="O278" s="173"/>
      <c r="P278" s="165"/>
    </row>
    <row r="279" spans="2:16">
      <c r="B279" s="181"/>
      <c r="C279" s="181"/>
      <c r="D279" s="205"/>
      <c r="E279" s="164"/>
      <c r="F279" s="165"/>
      <c r="G279" s="165"/>
      <c r="H279" s="165"/>
      <c r="I279" s="165"/>
      <c r="J279" s="165"/>
      <c r="K279" s="174"/>
      <c r="L279" s="174"/>
      <c r="M279" s="174"/>
      <c r="N279" s="174"/>
      <c r="O279" s="173"/>
      <c r="P279" s="165"/>
    </row>
    <row r="280" spans="2:16">
      <c r="B280" s="181"/>
      <c r="C280" s="181"/>
      <c r="D280" s="205"/>
      <c r="E280" s="164"/>
      <c r="F280" s="165"/>
      <c r="G280" s="165"/>
      <c r="H280" s="165"/>
      <c r="I280" s="165"/>
      <c r="J280" s="165"/>
      <c r="K280" s="174"/>
      <c r="L280" s="174"/>
      <c r="M280" s="174"/>
      <c r="N280" s="174"/>
      <c r="O280" s="173"/>
      <c r="P280" s="165"/>
    </row>
    <row r="281" spans="2:16">
      <c r="B281" s="181"/>
      <c r="C281" s="181"/>
      <c r="D281" s="205"/>
      <c r="E281" s="164"/>
      <c r="F281" s="165"/>
      <c r="G281" s="165"/>
      <c r="H281" s="165"/>
      <c r="I281" s="165"/>
      <c r="J281" s="165"/>
      <c r="K281" s="174"/>
      <c r="L281" s="174"/>
      <c r="M281" s="174"/>
      <c r="N281" s="174"/>
      <c r="O281" s="173"/>
      <c r="P281" s="165"/>
    </row>
    <row r="282" spans="2:16">
      <c r="B282" s="181"/>
      <c r="C282" s="181"/>
      <c r="D282" s="205"/>
      <c r="E282" s="164"/>
      <c r="F282" s="165"/>
      <c r="G282" s="165"/>
      <c r="H282" s="165"/>
      <c r="I282" s="165"/>
      <c r="J282" s="165"/>
      <c r="K282" s="174"/>
      <c r="L282" s="174"/>
      <c r="M282" s="174"/>
      <c r="N282" s="174"/>
      <c r="O282" s="173"/>
      <c r="P282" s="165"/>
    </row>
    <row r="283" spans="2:16">
      <c r="B283" s="181"/>
      <c r="C283" s="181"/>
      <c r="D283" s="205"/>
      <c r="E283" s="164"/>
      <c r="F283" s="165"/>
      <c r="G283" s="165"/>
      <c r="H283" s="165"/>
      <c r="I283" s="165"/>
      <c r="J283" s="165"/>
      <c r="K283" s="174"/>
      <c r="L283" s="174"/>
      <c r="M283" s="174"/>
      <c r="N283" s="174"/>
      <c r="O283" s="173"/>
      <c r="P283" s="165"/>
    </row>
    <row r="284" spans="2:16">
      <c r="B284" s="181"/>
      <c r="C284" s="181"/>
      <c r="D284" s="205"/>
      <c r="E284" s="164"/>
      <c r="F284" s="165"/>
      <c r="G284" s="165"/>
      <c r="H284" s="165"/>
      <c r="I284" s="165"/>
      <c r="J284" s="165"/>
      <c r="K284" s="174"/>
      <c r="L284" s="174"/>
      <c r="M284" s="174"/>
      <c r="N284" s="174"/>
      <c r="O284" s="173"/>
      <c r="P284" s="165"/>
    </row>
    <row r="285" spans="2:16">
      <c r="B285" s="181"/>
      <c r="C285" s="181"/>
      <c r="D285" s="205"/>
      <c r="E285" s="164"/>
      <c r="F285" s="165"/>
      <c r="G285" s="165"/>
      <c r="H285" s="165"/>
      <c r="I285" s="165"/>
      <c r="J285" s="165"/>
      <c r="K285" s="174"/>
      <c r="L285" s="174"/>
      <c r="M285" s="174"/>
      <c r="N285" s="174"/>
      <c r="O285" s="173"/>
      <c r="P285" s="165"/>
    </row>
    <row r="286" spans="2:16">
      <c r="B286" s="181"/>
      <c r="C286" s="181"/>
      <c r="D286" s="205"/>
      <c r="E286" s="164"/>
      <c r="F286" s="165"/>
      <c r="G286" s="165"/>
      <c r="H286" s="165"/>
      <c r="I286" s="165"/>
      <c r="J286" s="165"/>
      <c r="K286" s="174"/>
      <c r="L286" s="174"/>
      <c r="M286" s="174"/>
      <c r="N286" s="174"/>
      <c r="O286" s="173"/>
      <c r="P286" s="165"/>
    </row>
    <row r="287" spans="2:16">
      <c r="B287" s="181"/>
      <c r="C287" s="181"/>
      <c r="D287" s="205"/>
      <c r="E287" s="164"/>
      <c r="F287" s="165"/>
      <c r="G287" s="165"/>
      <c r="H287" s="165"/>
      <c r="I287" s="165"/>
      <c r="J287" s="165"/>
      <c r="K287" s="174"/>
      <c r="L287" s="174"/>
      <c r="M287" s="174"/>
      <c r="N287" s="174"/>
      <c r="O287" s="173"/>
      <c r="P287" s="165"/>
    </row>
    <row r="288" spans="2:16">
      <c r="B288" s="181"/>
      <c r="C288" s="181"/>
      <c r="D288" s="205"/>
      <c r="E288" s="164"/>
      <c r="F288" s="165"/>
      <c r="G288" s="165"/>
      <c r="H288" s="165"/>
      <c r="I288" s="165"/>
      <c r="J288" s="165"/>
      <c r="K288" s="174"/>
      <c r="L288" s="174"/>
      <c r="M288" s="174"/>
      <c r="N288" s="174"/>
      <c r="O288" s="173"/>
      <c r="P288" s="165"/>
    </row>
    <row r="289" spans="2:16">
      <c r="B289" s="181"/>
      <c r="C289" s="181"/>
      <c r="D289" s="205"/>
      <c r="E289" s="164"/>
      <c r="F289" s="165"/>
      <c r="G289" s="165"/>
      <c r="H289" s="165"/>
      <c r="I289" s="165"/>
      <c r="J289" s="165"/>
      <c r="K289" s="174"/>
      <c r="L289" s="174"/>
      <c r="M289" s="174"/>
      <c r="N289" s="174"/>
      <c r="O289" s="173"/>
      <c r="P289" s="165"/>
    </row>
    <row r="290" spans="2:16">
      <c r="B290" s="181"/>
      <c r="C290" s="181"/>
      <c r="D290" s="205"/>
      <c r="E290" s="164"/>
      <c r="F290" s="165"/>
      <c r="G290" s="165"/>
      <c r="H290" s="165"/>
      <c r="I290" s="165"/>
      <c r="J290" s="165"/>
      <c r="K290" s="174"/>
      <c r="L290" s="174"/>
      <c r="M290" s="174"/>
      <c r="N290" s="174"/>
      <c r="O290" s="173"/>
      <c r="P290" s="165"/>
    </row>
    <row r="291" spans="2:16">
      <c r="B291" s="181"/>
      <c r="C291" s="181"/>
      <c r="D291" s="205"/>
      <c r="E291" s="164"/>
      <c r="F291" s="165"/>
      <c r="G291" s="165"/>
      <c r="H291" s="165"/>
      <c r="I291" s="165"/>
      <c r="J291" s="165"/>
      <c r="K291" s="174"/>
      <c r="L291" s="174"/>
      <c r="M291" s="174"/>
      <c r="N291" s="174"/>
      <c r="O291" s="173"/>
      <c r="P291" s="165"/>
    </row>
    <row r="292" spans="2:16">
      <c r="B292" s="181"/>
      <c r="C292" s="181"/>
      <c r="D292" s="205"/>
      <c r="E292" s="164"/>
      <c r="F292" s="165"/>
      <c r="G292" s="165"/>
      <c r="H292" s="165"/>
      <c r="I292" s="165"/>
      <c r="J292" s="165"/>
      <c r="K292" s="174"/>
      <c r="L292" s="174"/>
      <c r="M292" s="174"/>
      <c r="N292" s="174"/>
      <c r="O292" s="173"/>
      <c r="P292" s="165"/>
    </row>
    <row r="293" spans="2:16">
      <c r="B293" s="181"/>
      <c r="C293" s="181"/>
      <c r="D293" s="205"/>
      <c r="E293" s="164"/>
      <c r="F293" s="165"/>
      <c r="G293" s="165"/>
      <c r="H293" s="165"/>
      <c r="I293" s="165"/>
      <c r="J293" s="165"/>
      <c r="K293" s="174"/>
      <c r="L293" s="174"/>
      <c r="M293" s="174"/>
      <c r="N293" s="174"/>
      <c r="O293" s="173"/>
      <c r="P293" s="165"/>
    </row>
    <row r="294" spans="2:16">
      <c r="B294" s="181"/>
      <c r="C294" s="181"/>
      <c r="D294" s="205"/>
      <c r="E294" s="164"/>
      <c r="F294" s="165"/>
      <c r="G294" s="165"/>
      <c r="H294" s="165"/>
      <c r="I294" s="165"/>
      <c r="J294" s="165"/>
      <c r="K294" s="174"/>
      <c r="L294" s="174"/>
      <c r="M294" s="174"/>
      <c r="N294" s="174"/>
      <c r="O294" s="173"/>
      <c r="P294" s="165"/>
    </row>
    <row r="295" spans="2:16">
      <c r="B295" s="181"/>
      <c r="C295" s="181"/>
      <c r="D295" s="205"/>
      <c r="E295" s="164"/>
      <c r="F295" s="165"/>
      <c r="G295" s="165"/>
      <c r="H295" s="165"/>
      <c r="I295" s="165"/>
      <c r="J295" s="165"/>
      <c r="K295" s="174"/>
      <c r="L295" s="174"/>
      <c r="M295" s="174"/>
      <c r="N295" s="174"/>
      <c r="O295" s="173"/>
      <c r="P295" s="165"/>
    </row>
    <row r="296" spans="2:16">
      <c r="B296" s="181"/>
      <c r="C296" s="181"/>
      <c r="D296" s="205"/>
      <c r="E296" s="164"/>
      <c r="F296" s="165"/>
      <c r="G296" s="165"/>
      <c r="H296" s="165"/>
      <c r="I296" s="165"/>
      <c r="J296" s="165"/>
      <c r="K296" s="174"/>
      <c r="L296" s="174"/>
      <c r="M296" s="174"/>
      <c r="N296" s="174"/>
      <c r="O296" s="173"/>
      <c r="P296" s="165"/>
    </row>
    <row r="297" spans="2:16">
      <c r="B297" s="181"/>
      <c r="C297" s="181"/>
      <c r="D297" s="205"/>
      <c r="E297" s="164"/>
      <c r="F297" s="165"/>
      <c r="G297" s="165"/>
      <c r="H297" s="165"/>
      <c r="I297" s="165"/>
      <c r="J297" s="165"/>
      <c r="K297" s="174"/>
      <c r="L297" s="174"/>
      <c r="M297" s="174"/>
      <c r="N297" s="174"/>
      <c r="O297" s="173"/>
      <c r="P297" s="165"/>
    </row>
    <row r="298" spans="2:16">
      <c r="B298" s="181"/>
      <c r="C298" s="181"/>
      <c r="D298" s="205"/>
      <c r="E298" s="164"/>
      <c r="F298" s="165"/>
      <c r="G298" s="165"/>
      <c r="H298" s="165"/>
      <c r="I298" s="165"/>
      <c r="J298" s="165"/>
      <c r="K298" s="174"/>
      <c r="L298" s="174"/>
      <c r="M298" s="174"/>
      <c r="N298" s="174"/>
      <c r="O298" s="173"/>
      <c r="P298" s="165"/>
    </row>
    <row r="299" spans="2:16">
      <c r="B299" s="181"/>
      <c r="C299" s="181"/>
      <c r="D299" s="205"/>
      <c r="E299" s="164"/>
      <c r="F299" s="165"/>
      <c r="G299" s="165"/>
      <c r="H299" s="165"/>
      <c r="I299" s="165"/>
      <c r="J299" s="165"/>
      <c r="K299" s="174"/>
      <c r="L299" s="174"/>
      <c r="M299" s="174"/>
      <c r="N299" s="174"/>
      <c r="O299" s="173"/>
      <c r="P299" s="165"/>
    </row>
    <row r="300" spans="2:16">
      <c r="B300" s="181"/>
      <c r="C300" s="181"/>
      <c r="D300" s="205"/>
      <c r="E300" s="164"/>
      <c r="F300" s="165"/>
      <c r="G300" s="165"/>
      <c r="H300" s="165"/>
      <c r="I300" s="165"/>
      <c r="J300" s="165"/>
      <c r="K300" s="174"/>
      <c r="L300" s="174"/>
      <c r="M300" s="174"/>
      <c r="N300" s="174"/>
      <c r="O300" s="173"/>
      <c r="P300" s="165"/>
    </row>
    <row r="301" spans="2:16">
      <c r="B301" s="181"/>
      <c r="C301" s="181"/>
      <c r="D301" s="205"/>
      <c r="E301" s="164"/>
      <c r="F301" s="165"/>
      <c r="G301" s="165"/>
      <c r="H301" s="165"/>
      <c r="I301" s="165"/>
      <c r="J301" s="165"/>
      <c r="K301" s="174"/>
      <c r="L301" s="174"/>
      <c r="M301" s="174"/>
      <c r="N301" s="174"/>
      <c r="O301" s="173"/>
      <c r="P301" s="165"/>
    </row>
    <row r="302" spans="2:16">
      <c r="B302" s="181"/>
      <c r="C302" s="181"/>
      <c r="D302" s="205"/>
      <c r="E302" s="164"/>
      <c r="F302" s="165"/>
      <c r="G302" s="165"/>
      <c r="H302" s="165"/>
      <c r="I302" s="165"/>
      <c r="J302" s="165"/>
      <c r="K302" s="174"/>
      <c r="L302" s="174"/>
      <c r="M302" s="174"/>
      <c r="N302" s="174"/>
      <c r="O302" s="173"/>
      <c r="P302" s="165"/>
    </row>
    <row r="303" spans="2:16">
      <c r="B303" s="181"/>
      <c r="C303" s="181"/>
      <c r="D303" s="205"/>
      <c r="E303" s="164"/>
      <c r="F303" s="165"/>
      <c r="G303" s="165"/>
      <c r="H303" s="165"/>
      <c r="I303" s="165"/>
      <c r="J303" s="165"/>
      <c r="K303" s="174"/>
      <c r="L303" s="174"/>
      <c r="M303" s="174"/>
      <c r="N303" s="174"/>
      <c r="O303" s="173"/>
      <c r="P303" s="165"/>
    </row>
    <row r="304" spans="2:16">
      <c r="B304" s="181"/>
      <c r="C304" s="181"/>
      <c r="D304" s="205"/>
      <c r="E304" s="164"/>
      <c r="F304" s="165"/>
      <c r="G304" s="165"/>
      <c r="H304" s="165"/>
      <c r="I304" s="165"/>
      <c r="J304" s="165"/>
      <c r="K304" s="174"/>
      <c r="L304" s="174"/>
      <c r="M304" s="174"/>
      <c r="N304" s="174"/>
      <c r="O304" s="173"/>
      <c r="P304" s="165"/>
    </row>
    <row r="305" spans="2:16">
      <c r="B305" s="181"/>
      <c r="C305" s="181"/>
      <c r="D305" s="205"/>
      <c r="E305" s="164"/>
      <c r="F305" s="165"/>
      <c r="G305" s="165"/>
      <c r="H305" s="165"/>
      <c r="I305" s="165"/>
      <c r="J305" s="165"/>
      <c r="K305" s="174"/>
      <c r="L305" s="174"/>
      <c r="M305" s="174"/>
      <c r="N305" s="174"/>
      <c r="O305" s="173"/>
      <c r="P305" s="165"/>
    </row>
    <row r="306" spans="2:16">
      <c r="B306" s="181"/>
      <c r="C306" s="181"/>
      <c r="D306" s="205"/>
      <c r="E306" s="164"/>
      <c r="F306" s="165"/>
      <c r="G306" s="165"/>
      <c r="H306" s="165"/>
      <c r="I306" s="165"/>
      <c r="J306" s="165"/>
      <c r="K306" s="174"/>
      <c r="L306" s="174"/>
      <c r="M306" s="174"/>
      <c r="N306" s="174"/>
      <c r="O306" s="173"/>
      <c r="P306" s="165"/>
    </row>
    <row r="307" spans="2:16">
      <c r="B307" s="181"/>
      <c r="C307" s="181"/>
      <c r="D307" s="205"/>
      <c r="E307" s="164"/>
      <c r="F307" s="165"/>
      <c r="G307" s="165"/>
      <c r="H307" s="165"/>
      <c r="I307" s="165"/>
      <c r="J307" s="165"/>
      <c r="K307" s="174"/>
      <c r="L307" s="174"/>
      <c r="M307" s="174"/>
      <c r="N307" s="174"/>
      <c r="O307" s="173"/>
      <c r="P307" s="165"/>
    </row>
    <row r="308" spans="2:16">
      <c r="B308" s="181"/>
      <c r="C308" s="181"/>
      <c r="D308" s="205"/>
      <c r="E308" s="164"/>
      <c r="F308" s="165"/>
      <c r="G308" s="165"/>
      <c r="H308" s="165"/>
      <c r="I308" s="165"/>
      <c r="J308" s="165"/>
      <c r="K308" s="174"/>
      <c r="L308" s="174"/>
      <c r="M308" s="174"/>
      <c r="N308" s="174"/>
      <c r="O308" s="173"/>
      <c r="P308" s="165"/>
    </row>
    <row r="309" spans="2:16">
      <c r="B309" s="181"/>
      <c r="C309" s="181"/>
      <c r="D309" s="205"/>
      <c r="E309" s="164"/>
      <c r="F309" s="165"/>
      <c r="G309" s="165"/>
      <c r="H309" s="165"/>
      <c r="I309" s="165"/>
      <c r="J309" s="165"/>
      <c r="K309" s="174"/>
      <c r="L309" s="174"/>
      <c r="M309" s="174"/>
      <c r="N309" s="174"/>
      <c r="O309" s="173"/>
      <c r="P309" s="165"/>
    </row>
    <row r="310" spans="2:16">
      <c r="B310" s="181"/>
      <c r="C310" s="181"/>
      <c r="D310" s="205"/>
      <c r="E310" s="164"/>
      <c r="F310" s="165"/>
      <c r="G310" s="165"/>
      <c r="H310" s="165"/>
      <c r="I310" s="165"/>
      <c r="J310" s="165"/>
      <c r="K310" s="174"/>
      <c r="L310" s="174"/>
      <c r="M310" s="174"/>
      <c r="N310" s="174"/>
      <c r="O310" s="173"/>
      <c r="P310" s="165"/>
    </row>
    <row r="311" spans="2:16">
      <c r="B311" s="181"/>
      <c r="C311" s="181"/>
      <c r="D311" s="205"/>
      <c r="E311" s="164"/>
      <c r="F311" s="165"/>
      <c r="G311" s="165"/>
      <c r="H311" s="165"/>
      <c r="I311" s="165"/>
      <c r="J311" s="165"/>
      <c r="K311" s="174"/>
      <c r="L311" s="174"/>
      <c r="M311" s="174"/>
      <c r="N311" s="174"/>
      <c r="O311" s="173"/>
      <c r="P311" s="165"/>
    </row>
    <row r="312" spans="2:16">
      <c r="B312" s="181"/>
      <c r="C312" s="181"/>
      <c r="D312" s="205"/>
      <c r="E312" s="164"/>
      <c r="F312" s="165"/>
      <c r="G312" s="165"/>
      <c r="H312" s="165"/>
      <c r="I312" s="165"/>
      <c r="J312" s="165"/>
      <c r="K312" s="174"/>
      <c r="L312" s="174"/>
      <c r="M312" s="174"/>
      <c r="N312" s="174"/>
      <c r="O312" s="173"/>
      <c r="P312" s="165"/>
    </row>
    <row r="313" spans="2:16">
      <c r="B313" s="181"/>
      <c r="C313" s="181"/>
      <c r="D313" s="205"/>
      <c r="E313" s="164"/>
      <c r="F313" s="165"/>
      <c r="G313" s="165"/>
      <c r="H313" s="165"/>
      <c r="I313" s="165"/>
      <c r="J313" s="165"/>
      <c r="K313" s="174"/>
      <c r="L313" s="174"/>
      <c r="M313" s="174"/>
      <c r="N313" s="174"/>
      <c r="O313" s="173"/>
      <c r="P313" s="165"/>
    </row>
    <row r="314" spans="2:16">
      <c r="B314" s="181"/>
      <c r="C314" s="181"/>
      <c r="D314" s="205"/>
      <c r="E314" s="164"/>
      <c r="F314" s="165"/>
      <c r="G314" s="165"/>
      <c r="H314" s="165"/>
      <c r="I314" s="165"/>
      <c r="J314" s="165"/>
      <c r="K314" s="174"/>
      <c r="L314" s="174"/>
      <c r="M314" s="174"/>
      <c r="N314" s="174"/>
      <c r="O314" s="173"/>
      <c r="P314" s="165"/>
    </row>
    <row r="315" spans="2:16">
      <c r="B315" s="181"/>
      <c r="C315" s="181"/>
      <c r="D315" s="205"/>
      <c r="E315" s="164"/>
      <c r="F315" s="165"/>
      <c r="G315" s="165"/>
      <c r="H315" s="165"/>
      <c r="I315" s="165"/>
      <c r="J315" s="165"/>
      <c r="K315" s="174"/>
      <c r="L315" s="174"/>
      <c r="M315" s="174"/>
      <c r="N315" s="174"/>
      <c r="O315" s="173"/>
      <c r="P315" s="165"/>
    </row>
    <row r="316" spans="2:16">
      <c r="B316" s="181"/>
      <c r="C316" s="181"/>
      <c r="D316" s="205"/>
      <c r="E316" s="164"/>
      <c r="F316" s="165"/>
      <c r="G316" s="165"/>
      <c r="H316" s="165"/>
      <c r="I316" s="165"/>
      <c r="J316" s="165"/>
      <c r="K316" s="174"/>
      <c r="L316" s="174"/>
      <c r="M316" s="174"/>
      <c r="N316" s="174"/>
      <c r="O316" s="173"/>
      <c r="P316" s="165"/>
    </row>
    <row r="317" spans="2:16">
      <c r="B317" s="181"/>
      <c r="C317" s="181"/>
      <c r="D317" s="205"/>
      <c r="E317" s="164"/>
      <c r="F317" s="165"/>
      <c r="G317" s="165"/>
      <c r="H317" s="165"/>
      <c r="I317" s="165"/>
      <c r="J317" s="165"/>
      <c r="K317" s="174"/>
      <c r="L317" s="174"/>
      <c r="M317" s="174"/>
      <c r="N317" s="174"/>
      <c r="O317" s="173"/>
      <c r="P317" s="165"/>
    </row>
    <row r="318" spans="2:16">
      <c r="B318" s="181"/>
      <c r="C318" s="181"/>
      <c r="D318" s="205"/>
      <c r="E318" s="164"/>
      <c r="F318" s="165"/>
      <c r="G318" s="165"/>
      <c r="H318" s="165"/>
      <c r="I318" s="165"/>
      <c r="J318" s="165"/>
      <c r="K318" s="174"/>
      <c r="L318" s="174"/>
      <c r="M318" s="174"/>
      <c r="N318" s="174"/>
      <c r="O318" s="173"/>
      <c r="P318" s="165"/>
    </row>
    <row r="319" spans="2:16">
      <c r="B319" s="181"/>
      <c r="C319" s="181"/>
      <c r="D319" s="205"/>
      <c r="E319" s="164"/>
      <c r="F319" s="165"/>
      <c r="G319" s="165"/>
      <c r="H319" s="165"/>
      <c r="I319" s="165"/>
      <c r="J319" s="165"/>
      <c r="K319" s="174"/>
      <c r="L319" s="174"/>
      <c r="M319" s="174"/>
      <c r="N319" s="174"/>
      <c r="O319" s="173"/>
      <c r="P319" s="165"/>
    </row>
    <row r="320" spans="2:16">
      <c r="B320" s="181"/>
      <c r="C320" s="181"/>
      <c r="D320" s="205"/>
      <c r="E320" s="164"/>
      <c r="F320" s="165"/>
      <c r="G320" s="165"/>
      <c r="H320" s="165"/>
      <c r="I320" s="165"/>
      <c r="J320" s="165"/>
      <c r="K320" s="174"/>
      <c r="L320" s="174"/>
      <c r="M320" s="174"/>
      <c r="N320" s="174"/>
      <c r="O320" s="173"/>
      <c r="P320" s="165"/>
    </row>
    <row r="321" spans="2:16">
      <c r="B321" s="181"/>
      <c r="C321" s="181"/>
      <c r="D321" s="205"/>
      <c r="E321" s="164"/>
      <c r="F321" s="165"/>
      <c r="G321" s="165"/>
      <c r="H321" s="165"/>
      <c r="I321" s="165"/>
      <c r="J321" s="165"/>
      <c r="K321" s="174"/>
      <c r="L321" s="174"/>
      <c r="M321" s="174"/>
      <c r="N321" s="174"/>
      <c r="O321" s="173"/>
      <c r="P321" s="165"/>
    </row>
    <row r="322" spans="2:16">
      <c r="B322" s="181"/>
      <c r="C322" s="181"/>
      <c r="D322" s="205"/>
      <c r="E322" s="164"/>
      <c r="F322" s="165"/>
      <c r="G322" s="165"/>
      <c r="H322" s="165"/>
      <c r="I322" s="165"/>
      <c r="J322" s="165"/>
      <c r="K322" s="174"/>
      <c r="L322" s="174"/>
      <c r="M322" s="174"/>
      <c r="N322" s="174"/>
      <c r="O322" s="173"/>
      <c r="P322" s="165"/>
    </row>
    <row r="323" spans="2:16">
      <c r="B323" s="181"/>
      <c r="C323" s="181"/>
      <c r="D323" s="205"/>
      <c r="E323" s="164"/>
      <c r="F323" s="165"/>
      <c r="G323" s="165"/>
      <c r="H323" s="165"/>
      <c r="I323" s="165"/>
      <c r="J323" s="165"/>
      <c r="K323" s="174"/>
      <c r="L323" s="174"/>
      <c r="M323" s="174"/>
      <c r="N323" s="174"/>
      <c r="O323" s="173"/>
      <c r="P323" s="165"/>
    </row>
    <row r="324" spans="2:16">
      <c r="B324" s="181"/>
      <c r="C324" s="181"/>
      <c r="D324" s="205"/>
      <c r="E324" s="164"/>
      <c r="F324" s="165"/>
      <c r="G324" s="165"/>
      <c r="H324" s="165"/>
      <c r="I324" s="165"/>
      <c r="J324" s="165"/>
      <c r="K324" s="174"/>
      <c r="L324" s="174"/>
      <c r="M324" s="174"/>
      <c r="N324" s="174"/>
      <c r="O324" s="173"/>
      <c r="P324" s="165"/>
    </row>
    <row r="325" spans="2:16">
      <c r="B325" s="181"/>
      <c r="C325" s="181"/>
      <c r="D325" s="205"/>
      <c r="E325" s="164"/>
      <c r="F325" s="165"/>
      <c r="G325" s="165"/>
      <c r="H325" s="165"/>
      <c r="I325" s="165"/>
      <c r="J325" s="165"/>
      <c r="K325" s="174"/>
      <c r="L325" s="174"/>
      <c r="M325" s="174"/>
      <c r="N325" s="174"/>
      <c r="O325" s="173"/>
      <c r="P325" s="165"/>
    </row>
    <row r="326" spans="2:16">
      <c r="B326" s="181"/>
      <c r="C326" s="181"/>
      <c r="D326" s="205"/>
      <c r="E326" s="164"/>
      <c r="F326" s="165"/>
      <c r="G326" s="165"/>
      <c r="H326" s="165"/>
      <c r="I326" s="165"/>
      <c r="J326" s="165"/>
      <c r="K326" s="174"/>
      <c r="L326" s="174"/>
      <c r="M326" s="174"/>
      <c r="N326" s="174"/>
      <c r="O326" s="173"/>
      <c r="P326" s="165"/>
    </row>
    <row r="327" spans="2:16">
      <c r="B327" s="181"/>
      <c r="C327" s="181"/>
      <c r="D327" s="205"/>
      <c r="E327" s="164"/>
      <c r="F327" s="165"/>
      <c r="G327" s="165"/>
      <c r="H327" s="165"/>
      <c r="I327" s="165"/>
      <c r="J327" s="165"/>
      <c r="K327" s="174"/>
      <c r="L327" s="174"/>
      <c r="M327" s="174"/>
      <c r="N327" s="174"/>
      <c r="O327" s="173"/>
      <c r="P327" s="165"/>
    </row>
    <row r="328" spans="2:16">
      <c r="B328" s="181"/>
      <c r="C328" s="181"/>
      <c r="D328" s="205"/>
      <c r="E328" s="164"/>
      <c r="F328" s="165"/>
      <c r="G328" s="165"/>
      <c r="H328" s="165"/>
      <c r="I328" s="165"/>
      <c r="J328" s="165"/>
      <c r="K328" s="174"/>
      <c r="L328" s="174"/>
      <c r="M328" s="174"/>
      <c r="N328" s="174"/>
      <c r="O328" s="173"/>
      <c r="P328" s="165"/>
    </row>
    <row r="329" spans="2:16">
      <c r="B329" s="181"/>
      <c r="C329" s="181"/>
      <c r="D329" s="205"/>
      <c r="E329" s="164"/>
      <c r="F329" s="165"/>
      <c r="G329" s="165"/>
      <c r="H329" s="165"/>
      <c r="I329" s="165"/>
      <c r="J329" s="165"/>
      <c r="K329" s="174"/>
      <c r="L329" s="174"/>
      <c r="M329" s="174"/>
      <c r="N329" s="174"/>
      <c r="O329" s="173"/>
      <c r="P329" s="165"/>
    </row>
    <row r="330" spans="2:16">
      <c r="B330" s="181"/>
      <c r="C330" s="181"/>
      <c r="D330" s="205"/>
      <c r="E330" s="164"/>
      <c r="F330" s="165"/>
      <c r="G330" s="165"/>
      <c r="H330" s="165"/>
      <c r="I330" s="165"/>
      <c r="J330" s="165"/>
      <c r="K330" s="174"/>
      <c r="L330" s="174"/>
      <c r="M330" s="174"/>
      <c r="N330" s="174"/>
      <c r="O330" s="173"/>
      <c r="P330" s="165"/>
    </row>
    <row r="331" spans="2:16">
      <c r="B331" s="181"/>
      <c r="C331" s="181"/>
      <c r="D331" s="205"/>
      <c r="E331" s="164"/>
      <c r="F331" s="165"/>
      <c r="G331" s="165"/>
      <c r="H331" s="165"/>
      <c r="I331" s="165"/>
      <c r="J331" s="165"/>
      <c r="K331" s="174"/>
      <c r="L331" s="174"/>
      <c r="M331" s="174"/>
      <c r="N331" s="174"/>
      <c r="O331" s="173"/>
      <c r="P331" s="165"/>
    </row>
    <row r="332" spans="2:16">
      <c r="B332" s="181"/>
      <c r="C332" s="181"/>
      <c r="D332" s="205"/>
      <c r="E332" s="164"/>
      <c r="F332" s="165"/>
      <c r="G332" s="165"/>
      <c r="H332" s="165"/>
      <c r="I332" s="165"/>
      <c r="J332" s="165"/>
      <c r="K332" s="174"/>
      <c r="L332" s="174"/>
      <c r="M332" s="174"/>
      <c r="N332" s="174"/>
      <c r="O332" s="173"/>
      <c r="P332" s="165"/>
    </row>
    <row r="333" spans="2:16">
      <c r="B333" s="181"/>
      <c r="C333" s="181"/>
      <c r="D333" s="205"/>
      <c r="E333" s="164"/>
      <c r="F333" s="165"/>
      <c r="G333" s="165"/>
      <c r="H333" s="165"/>
      <c r="I333" s="165"/>
      <c r="J333" s="165"/>
      <c r="K333" s="174"/>
      <c r="L333" s="174"/>
      <c r="M333" s="174"/>
      <c r="N333" s="174"/>
      <c r="O333" s="173"/>
      <c r="P333" s="165"/>
    </row>
    <row r="334" spans="2:16">
      <c r="B334" s="181"/>
      <c r="C334" s="181"/>
      <c r="D334" s="205"/>
      <c r="E334" s="164"/>
      <c r="F334" s="165"/>
      <c r="G334" s="165"/>
      <c r="H334" s="165"/>
      <c r="I334" s="165"/>
      <c r="J334" s="165"/>
      <c r="K334" s="174"/>
      <c r="L334" s="174"/>
      <c r="M334" s="174"/>
      <c r="N334" s="174"/>
      <c r="O334" s="173"/>
      <c r="P334" s="165"/>
    </row>
    <row r="335" spans="2:16">
      <c r="B335" s="181"/>
      <c r="C335" s="181"/>
      <c r="D335" s="205"/>
      <c r="E335" s="164"/>
      <c r="F335" s="165"/>
      <c r="G335" s="165"/>
      <c r="H335" s="165"/>
      <c r="I335" s="165"/>
      <c r="J335" s="165"/>
      <c r="K335" s="174"/>
      <c r="L335" s="174"/>
      <c r="M335" s="174"/>
      <c r="N335" s="174"/>
      <c r="O335" s="173"/>
      <c r="P335" s="165"/>
    </row>
    <row r="336" spans="2:16">
      <c r="B336" s="181"/>
      <c r="C336" s="181"/>
      <c r="D336" s="205"/>
      <c r="E336" s="164"/>
      <c r="F336" s="165"/>
      <c r="G336" s="165"/>
      <c r="H336" s="165"/>
      <c r="I336" s="165"/>
      <c r="J336" s="165"/>
      <c r="K336" s="174"/>
      <c r="L336" s="174"/>
      <c r="M336" s="174"/>
      <c r="N336" s="174"/>
      <c r="O336" s="173"/>
      <c r="P336" s="165"/>
    </row>
    <row r="337" spans="2:16">
      <c r="B337" s="181"/>
      <c r="C337" s="181"/>
      <c r="D337" s="205"/>
      <c r="E337" s="164"/>
      <c r="F337" s="165"/>
      <c r="G337" s="165"/>
      <c r="H337" s="165"/>
      <c r="I337" s="165"/>
      <c r="J337" s="165"/>
      <c r="K337" s="174"/>
      <c r="L337" s="174"/>
      <c r="M337" s="174"/>
      <c r="N337" s="174"/>
      <c r="O337" s="173"/>
      <c r="P337" s="165"/>
    </row>
    <row r="338" spans="2:16">
      <c r="B338" s="181"/>
      <c r="C338" s="181"/>
      <c r="D338" s="205"/>
      <c r="E338" s="164"/>
      <c r="F338" s="165"/>
      <c r="G338" s="165"/>
      <c r="H338" s="165"/>
      <c r="I338" s="165"/>
      <c r="J338" s="165"/>
      <c r="K338" s="174"/>
      <c r="L338" s="174"/>
      <c r="M338" s="174"/>
      <c r="N338" s="174"/>
      <c r="O338" s="173"/>
      <c r="P338" s="165"/>
    </row>
    <row r="339" spans="2:16">
      <c r="B339" s="181"/>
      <c r="C339" s="181"/>
      <c r="D339" s="205"/>
      <c r="E339" s="164"/>
      <c r="F339" s="165"/>
      <c r="G339" s="165"/>
      <c r="H339" s="165"/>
      <c r="I339" s="165"/>
      <c r="J339" s="165"/>
      <c r="K339" s="174"/>
      <c r="L339" s="174"/>
      <c r="M339" s="174"/>
      <c r="N339" s="174"/>
      <c r="O339" s="173"/>
      <c r="P339" s="165"/>
    </row>
    <row r="340" spans="2:16">
      <c r="B340" s="181"/>
      <c r="C340" s="181"/>
      <c r="D340" s="205"/>
      <c r="E340" s="164"/>
      <c r="F340" s="165"/>
      <c r="G340" s="165"/>
      <c r="H340" s="165"/>
      <c r="I340" s="165"/>
      <c r="J340" s="165"/>
      <c r="K340" s="174"/>
      <c r="L340" s="174"/>
      <c r="M340" s="174"/>
      <c r="N340" s="174"/>
      <c r="O340" s="173"/>
      <c r="P340" s="165"/>
    </row>
    <row r="341" spans="2:16">
      <c r="B341" s="181"/>
      <c r="C341" s="181"/>
      <c r="D341" s="205"/>
      <c r="E341" s="164"/>
      <c r="F341" s="165"/>
      <c r="G341" s="165"/>
      <c r="H341" s="165"/>
      <c r="I341" s="165"/>
      <c r="J341" s="165"/>
      <c r="K341" s="174"/>
      <c r="L341" s="174"/>
      <c r="M341" s="174"/>
      <c r="N341" s="174"/>
      <c r="O341" s="173"/>
      <c r="P341" s="165"/>
    </row>
    <row r="342" spans="2:16">
      <c r="B342" s="181"/>
      <c r="C342" s="181"/>
      <c r="D342" s="205"/>
      <c r="E342" s="164"/>
      <c r="F342" s="165"/>
      <c r="G342" s="165"/>
      <c r="H342" s="165"/>
      <c r="I342" s="165"/>
      <c r="J342" s="165"/>
      <c r="K342" s="174"/>
      <c r="L342" s="174"/>
      <c r="M342" s="174"/>
      <c r="N342" s="174"/>
      <c r="O342" s="173"/>
      <c r="P342" s="165"/>
    </row>
    <row r="343" spans="2:16">
      <c r="B343" s="181"/>
      <c r="C343" s="181"/>
      <c r="D343" s="205"/>
      <c r="E343" s="164"/>
      <c r="F343" s="165"/>
      <c r="G343" s="165"/>
      <c r="H343" s="165"/>
      <c r="I343" s="165"/>
      <c r="J343" s="165"/>
      <c r="K343" s="174"/>
      <c r="L343" s="174"/>
      <c r="M343" s="174"/>
      <c r="N343" s="174"/>
      <c r="O343" s="173"/>
      <c r="P343" s="165"/>
    </row>
    <row r="344" spans="2:16">
      <c r="B344" s="181"/>
      <c r="C344" s="181"/>
      <c r="D344" s="205"/>
      <c r="E344" s="164"/>
      <c r="F344" s="165"/>
      <c r="G344" s="165"/>
      <c r="H344" s="165"/>
      <c r="I344" s="165"/>
      <c r="J344" s="165"/>
      <c r="K344" s="174"/>
      <c r="L344" s="174"/>
      <c r="M344" s="174"/>
      <c r="N344" s="174"/>
      <c r="O344" s="173"/>
      <c r="P344" s="165"/>
    </row>
    <row r="345" spans="2:16">
      <c r="B345" s="181"/>
      <c r="C345" s="181"/>
      <c r="D345" s="205"/>
      <c r="E345" s="164"/>
      <c r="F345" s="165"/>
      <c r="G345" s="165"/>
      <c r="H345" s="165"/>
      <c r="I345" s="165"/>
      <c r="J345" s="165"/>
      <c r="K345" s="174"/>
      <c r="L345" s="174"/>
      <c r="M345" s="174"/>
      <c r="N345" s="174"/>
      <c r="O345" s="173"/>
      <c r="P345" s="165"/>
    </row>
    <row r="346" spans="2:16">
      <c r="B346" s="181"/>
      <c r="C346" s="181"/>
      <c r="D346" s="205"/>
      <c r="E346" s="164"/>
      <c r="F346" s="165"/>
      <c r="G346" s="165"/>
      <c r="H346" s="165"/>
      <c r="I346" s="165"/>
      <c r="J346" s="165"/>
      <c r="K346" s="174"/>
      <c r="L346" s="174"/>
      <c r="M346" s="174"/>
      <c r="N346" s="174"/>
      <c r="O346" s="173"/>
      <c r="P346" s="165"/>
    </row>
    <row r="347" spans="2:16">
      <c r="B347" s="181"/>
      <c r="C347" s="181"/>
      <c r="D347" s="205"/>
      <c r="E347" s="164"/>
      <c r="F347" s="165"/>
      <c r="G347" s="165"/>
      <c r="H347" s="165"/>
      <c r="I347" s="165"/>
      <c r="J347" s="165"/>
      <c r="K347" s="174"/>
      <c r="L347" s="174"/>
      <c r="M347" s="174"/>
      <c r="N347" s="174"/>
      <c r="O347" s="173"/>
      <c r="P347" s="165"/>
    </row>
    <row r="348" spans="2:16">
      <c r="B348" s="181"/>
      <c r="C348" s="181"/>
      <c r="D348" s="205"/>
      <c r="E348" s="164"/>
      <c r="F348" s="165"/>
      <c r="G348" s="165"/>
      <c r="H348" s="165"/>
      <c r="I348" s="165"/>
      <c r="J348" s="165"/>
      <c r="K348" s="174"/>
      <c r="L348" s="174"/>
      <c r="M348" s="174"/>
      <c r="N348" s="174"/>
      <c r="O348" s="173"/>
      <c r="P348" s="165"/>
    </row>
    <row r="349" spans="2:16">
      <c r="B349" s="181"/>
      <c r="C349" s="181"/>
      <c r="D349" s="205"/>
      <c r="E349" s="164"/>
      <c r="F349" s="165"/>
      <c r="G349" s="165"/>
      <c r="H349" s="165"/>
      <c r="I349" s="165"/>
      <c r="J349" s="165"/>
      <c r="K349" s="174"/>
      <c r="L349" s="174"/>
      <c r="M349" s="174"/>
      <c r="N349" s="174"/>
      <c r="O349" s="173"/>
      <c r="P349" s="165"/>
    </row>
    <row r="350" spans="2:16">
      <c r="B350" s="181"/>
      <c r="C350" s="181"/>
      <c r="D350" s="205"/>
      <c r="E350" s="164"/>
      <c r="F350" s="165"/>
      <c r="G350" s="165"/>
      <c r="H350" s="165"/>
      <c r="I350" s="165"/>
      <c r="J350" s="165"/>
      <c r="K350" s="174"/>
      <c r="L350" s="174"/>
      <c r="M350" s="174"/>
      <c r="N350" s="174"/>
      <c r="O350" s="173"/>
      <c r="P350" s="165"/>
    </row>
    <row r="351" spans="2:16">
      <c r="B351" s="181"/>
      <c r="C351" s="181"/>
      <c r="D351" s="205"/>
      <c r="E351" s="164"/>
      <c r="F351" s="165"/>
      <c r="G351" s="165"/>
      <c r="H351" s="165"/>
      <c r="I351" s="165"/>
      <c r="J351" s="165"/>
      <c r="K351" s="174"/>
      <c r="L351" s="174"/>
      <c r="M351" s="174"/>
      <c r="N351" s="174"/>
      <c r="O351" s="173"/>
      <c r="P351" s="165"/>
    </row>
    <row r="352" spans="2:16">
      <c r="B352" s="181"/>
      <c r="C352" s="181"/>
      <c r="D352" s="205"/>
      <c r="E352" s="164"/>
      <c r="F352" s="165"/>
      <c r="G352" s="165"/>
      <c r="H352" s="165"/>
      <c r="I352" s="165"/>
      <c r="J352" s="165"/>
      <c r="K352" s="174"/>
      <c r="L352" s="174"/>
      <c r="M352" s="174"/>
      <c r="N352" s="174"/>
      <c r="O352" s="173"/>
      <c r="P352" s="165"/>
    </row>
    <row r="353" spans="2:16">
      <c r="B353" s="181"/>
      <c r="C353" s="181"/>
      <c r="D353" s="205"/>
      <c r="E353" s="164"/>
      <c r="F353" s="165"/>
      <c r="G353" s="165"/>
      <c r="H353" s="165"/>
      <c r="I353" s="165"/>
      <c r="J353" s="165"/>
      <c r="K353" s="174"/>
      <c r="L353" s="174"/>
      <c r="M353" s="174"/>
      <c r="N353" s="174"/>
      <c r="O353" s="173"/>
      <c r="P353" s="165"/>
    </row>
    <row r="354" spans="2:16">
      <c r="B354" s="181"/>
      <c r="C354" s="181"/>
      <c r="D354" s="205"/>
      <c r="E354" s="164"/>
      <c r="F354" s="165"/>
      <c r="G354" s="165"/>
      <c r="H354" s="165"/>
      <c r="I354" s="165"/>
      <c r="J354" s="165"/>
      <c r="K354" s="174"/>
      <c r="L354" s="174"/>
      <c r="M354" s="174"/>
      <c r="N354" s="174"/>
      <c r="O354" s="173"/>
      <c r="P354" s="165"/>
    </row>
    <row r="355" spans="2:16">
      <c r="B355" s="181"/>
      <c r="C355" s="181"/>
      <c r="D355" s="205"/>
      <c r="E355" s="164"/>
      <c r="F355" s="165"/>
      <c r="G355" s="165"/>
      <c r="H355" s="165"/>
      <c r="I355" s="165"/>
      <c r="J355" s="165"/>
      <c r="K355" s="174"/>
      <c r="L355" s="174"/>
      <c r="M355" s="174"/>
      <c r="N355" s="174"/>
      <c r="O355" s="173"/>
      <c r="P355" s="165"/>
    </row>
    <row r="356" spans="2:16">
      <c r="B356" s="181"/>
      <c r="C356" s="181"/>
      <c r="D356" s="205"/>
      <c r="E356" s="164"/>
      <c r="F356" s="165"/>
      <c r="G356" s="165"/>
      <c r="H356" s="165"/>
      <c r="I356" s="165"/>
      <c r="J356" s="165"/>
      <c r="K356" s="174"/>
      <c r="L356" s="174"/>
      <c r="M356" s="174"/>
      <c r="N356" s="174"/>
      <c r="O356" s="173"/>
      <c r="P356" s="165"/>
    </row>
    <row r="357" spans="2:16">
      <c r="B357" s="181"/>
      <c r="C357" s="181"/>
      <c r="D357" s="205"/>
      <c r="E357" s="164"/>
      <c r="F357" s="165"/>
      <c r="G357" s="165"/>
      <c r="H357" s="165"/>
      <c r="I357" s="165"/>
      <c r="J357" s="165"/>
      <c r="K357" s="174"/>
      <c r="L357" s="174"/>
      <c r="M357" s="174"/>
      <c r="N357" s="174"/>
      <c r="O357" s="173"/>
      <c r="P357" s="165"/>
    </row>
    <row r="358" spans="2:16">
      <c r="B358" s="181"/>
      <c r="C358" s="181"/>
      <c r="D358" s="205"/>
      <c r="E358" s="164"/>
      <c r="F358" s="165"/>
      <c r="G358" s="165"/>
      <c r="H358" s="165"/>
      <c r="I358" s="165"/>
      <c r="J358" s="165"/>
      <c r="K358" s="174"/>
      <c r="L358" s="174"/>
      <c r="M358" s="174"/>
      <c r="N358" s="174"/>
      <c r="O358" s="173"/>
      <c r="P358" s="165"/>
    </row>
    <row r="359" spans="2:16">
      <c r="B359" s="181"/>
      <c r="C359" s="181"/>
      <c r="D359" s="205"/>
      <c r="E359" s="164"/>
      <c r="F359" s="165"/>
      <c r="G359" s="165"/>
      <c r="H359" s="165"/>
      <c r="I359" s="165"/>
      <c r="J359" s="165"/>
      <c r="K359" s="174"/>
      <c r="L359" s="174"/>
      <c r="M359" s="174"/>
      <c r="N359" s="174"/>
      <c r="O359" s="173"/>
      <c r="P359" s="165"/>
    </row>
    <row r="360" spans="2:16">
      <c r="B360" s="181"/>
      <c r="C360" s="181"/>
      <c r="D360" s="205"/>
      <c r="E360" s="164"/>
      <c r="F360" s="165"/>
      <c r="G360" s="165"/>
      <c r="H360" s="165"/>
      <c r="I360" s="165"/>
      <c r="J360" s="165"/>
      <c r="K360" s="174"/>
      <c r="L360" s="174"/>
      <c r="M360" s="174"/>
      <c r="N360" s="174"/>
      <c r="O360" s="173"/>
      <c r="P360" s="165"/>
    </row>
    <row r="361" spans="2:16">
      <c r="B361" s="181"/>
      <c r="C361" s="181"/>
      <c r="D361" s="205"/>
      <c r="E361" s="164"/>
      <c r="F361" s="165"/>
      <c r="G361" s="165"/>
      <c r="H361" s="165"/>
      <c r="I361" s="165"/>
      <c r="J361" s="165"/>
      <c r="K361" s="174"/>
      <c r="L361" s="174"/>
      <c r="M361" s="174"/>
      <c r="N361" s="174"/>
      <c r="O361" s="173"/>
      <c r="P361" s="165"/>
    </row>
    <row r="362" spans="2:16">
      <c r="B362" s="181"/>
      <c r="C362" s="181"/>
      <c r="D362" s="205"/>
      <c r="E362" s="164"/>
      <c r="F362" s="165"/>
      <c r="G362" s="165"/>
      <c r="H362" s="165"/>
      <c r="I362" s="165"/>
      <c r="J362" s="165"/>
      <c r="K362" s="174"/>
      <c r="L362" s="174"/>
      <c r="M362" s="174"/>
      <c r="N362" s="174"/>
      <c r="O362" s="173"/>
      <c r="P362" s="165"/>
    </row>
    <row r="363" spans="2:16">
      <c r="B363" s="181"/>
      <c r="C363" s="181"/>
      <c r="D363" s="205"/>
      <c r="E363" s="164"/>
      <c r="F363" s="165"/>
      <c r="G363" s="165"/>
      <c r="H363" s="165"/>
      <c r="I363" s="165"/>
      <c r="J363" s="165"/>
      <c r="K363" s="174"/>
      <c r="L363" s="174"/>
      <c r="M363" s="174"/>
      <c r="N363" s="174"/>
      <c r="O363" s="173"/>
      <c r="P363" s="165"/>
    </row>
    <row r="364" spans="2:16">
      <c r="B364" s="181"/>
      <c r="C364" s="181"/>
      <c r="D364" s="205"/>
      <c r="E364" s="164"/>
      <c r="F364" s="165"/>
      <c r="G364" s="165"/>
      <c r="H364" s="165"/>
      <c r="I364" s="165"/>
      <c r="J364" s="165"/>
      <c r="K364" s="174"/>
      <c r="L364" s="174"/>
      <c r="M364" s="174"/>
      <c r="N364" s="174"/>
      <c r="O364" s="173"/>
      <c r="P364" s="165"/>
    </row>
    <row r="365" spans="2:16">
      <c r="B365" s="181"/>
      <c r="C365" s="181"/>
      <c r="D365" s="205"/>
      <c r="E365" s="164"/>
      <c r="F365" s="165"/>
      <c r="G365" s="165"/>
      <c r="H365" s="165"/>
      <c r="I365" s="165"/>
      <c r="J365" s="165"/>
      <c r="K365" s="174"/>
      <c r="L365" s="174"/>
      <c r="M365" s="174"/>
      <c r="N365" s="174"/>
      <c r="O365" s="173"/>
      <c r="P365" s="165"/>
    </row>
    <row r="366" spans="2:16">
      <c r="B366" s="181"/>
      <c r="C366" s="181"/>
      <c r="D366" s="205"/>
      <c r="E366" s="164"/>
      <c r="F366" s="165"/>
      <c r="G366" s="165"/>
      <c r="H366" s="165"/>
      <c r="I366" s="165"/>
      <c r="J366" s="165"/>
      <c r="K366" s="174"/>
      <c r="L366" s="174"/>
      <c r="M366" s="174"/>
      <c r="N366" s="174"/>
      <c r="O366" s="173"/>
      <c r="P366" s="165"/>
    </row>
    <row r="367" spans="2:16">
      <c r="B367" s="181"/>
      <c r="C367" s="181"/>
      <c r="D367" s="205"/>
      <c r="E367" s="164"/>
      <c r="F367" s="165"/>
      <c r="G367" s="165"/>
      <c r="H367" s="165"/>
      <c r="I367" s="165"/>
      <c r="J367" s="165"/>
      <c r="K367" s="174"/>
      <c r="L367" s="174"/>
      <c r="M367" s="174"/>
      <c r="N367" s="174"/>
      <c r="O367" s="173"/>
      <c r="P367" s="165"/>
    </row>
    <row r="368" spans="2:16">
      <c r="B368" s="181"/>
      <c r="C368" s="181"/>
      <c r="D368" s="205"/>
      <c r="E368" s="164"/>
      <c r="F368" s="165"/>
      <c r="G368" s="165"/>
      <c r="H368" s="165"/>
      <c r="I368" s="165"/>
      <c r="J368" s="165"/>
      <c r="K368" s="174"/>
      <c r="L368" s="174"/>
      <c r="M368" s="174"/>
      <c r="N368" s="174"/>
      <c r="O368" s="173"/>
      <c r="P368" s="165"/>
    </row>
    <row r="369" spans="2:16">
      <c r="B369" s="181"/>
      <c r="C369" s="181"/>
      <c r="D369" s="205"/>
      <c r="E369" s="164"/>
      <c r="F369" s="165"/>
      <c r="G369" s="165"/>
      <c r="H369" s="165"/>
      <c r="I369" s="165"/>
      <c r="J369" s="165"/>
      <c r="K369" s="174"/>
      <c r="L369" s="174"/>
      <c r="M369" s="174"/>
      <c r="N369" s="174"/>
      <c r="O369" s="173"/>
      <c r="P369" s="165"/>
    </row>
    <row r="370" spans="2:16">
      <c r="B370" s="181"/>
      <c r="C370" s="181"/>
      <c r="D370" s="205"/>
      <c r="E370" s="164"/>
      <c r="F370" s="165"/>
      <c r="G370" s="165"/>
      <c r="H370" s="165"/>
      <c r="I370" s="165"/>
      <c r="J370" s="165"/>
      <c r="K370" s="174"/>
      <c r="L370" s="174"/>
      <c r="M370" s="174"/>
      <c r="N370" s="174"/>
      <c r="O370" s="173"/>
      <c r="P370" s="165"/>
    </row>
    <row r="371" spans="2:16">
      <c r="B371" s="181"/>
      <c r="C371" s="181"/>
      <c r="D371" s="205"/>
      <c r="E371" s="164"/>
      <c r="F371" s="165"/>
      <c r="G371" s="165"/>
      <c r="H371" s="165"/>
      <c r="I371" s="165"/>
      <c r="J371" s="165"/>
      <c r="K371" s="174"/>
      <c r="L371" s="174"/>
      <c r="M371" s="174"/>
      <c r="N371" s="174"/>
      <c r="O371" s="173"/>
      <c r="P371" s="165"/>
    </row>
    <row r="372" spans="2:16">
      <c r="B372" s="181"/>
      <c r="C372" s="181"/>
      <c r="D372" s="205"/>
      <c r="E372" s="164"/>
      <c r="F372" s="165"/>
      <c r="G372" s="165"/>
      <c r="H372" s="165"/>
      <c r="I372" s="165"/>
      <c r="J372" s="165"/>
      <c r="K372" s="174"/>
      <c r="L372" s="174"/>
      <c r="M372" s="174"/>
      <c r="N372" s="174"/>
      <c r="O372" s="173"/>
      <c r="P372" s="165"/>
    </row>
    <row r="373" spans="2:16">
      <c r="B373" s="181"/>
      <c r="C373" s="181"/>
      <c r="D373" s="205"/>
      <c r="E373" s="164"/>
      <c r="F373" s="165"/>
      <c r="G373" s="165"/>
      <c r="H373" s="165"/>
      <c r="I373" s="165"/>
      <c r="J373" s="165"/>
      <c r="K373" s="174"/>
      <c r="L373" s="174"/>
      <c r="M373" s="174"/>
      <c r="N373" s="174"/>
      <c r="O373" s="173"/>
      <c r="P373" s="165"/>
    </row>
    <row r="374" spans="2:16">
      <c r="B374" s="181"/>
      <c r="C374" s="181"/>
      <c r="D374" s="205"/>
      <c r="E374" s="164"/>
      <c r="F374" s="165"/>
      <c r="G374" s="165"/>
      <c r="H374" s="165"/>
      <c r="I374" s="165"/>
      <c r="J374" s="165"/>
      <c r="K374" s="174"/>
      <c r="L374" s="174"/>
      <c r="M374" s="174"/>
      <c r="N374" s="174"/>
      <c r="O374" s="173"/>
      <c r="P374" s="165"/>
    </row>
    <row r="375" spans="2:16">
      <c r="B375" s="181"/>
      <c r="C375" s="181"/>
      <c r="D375" s="205"/>
      <c r="E375" s="164"/>
      <c r="F375" s="165"/>
      <c r="G375" s="165"/>
      <c r="H375" s="165"/>
      <c r="I375" s="165"/>
      <c r="J375" s="165"/>
      <c r="K375" s="174"/>
      <c r="L375" s="174"/>
      <c r="M375" s="174"/>
      <c r="N375" s="174"/>
      <c r="O375" s="173"/>
      <c r="P375" s="165"/>
    </row>
    <row r="376" spans="2:16">
      <c r="B376" s="181"/>
      <c r="C376" s="181"/>
      <c r="D376" s="205"/>
      <c r="E376" s="164"/>
      <c r="F376" s="165"/>
      <c r="G376" s="165"/>
      <c r="H376" s="165"/>
      <c r="I376" s="165"/>
      <c r="J376" s="165"/>
      <c r="K376" s="174"/>
      <c r="L376" s="174"/>
      <c r="M376" s="174"/>
      <c r="N376" s="174"/>
      <c r="O376" s="173"/>
      <c r="P376" s="165"/>
    </row>
    <row r="377" spans="2:16">
      <c r="B377" s="181"/>
      <c r="C377" s="181"/>
      <c r="D377" s="205"/>
      <c r="E377" s="164"/>
      <c r="F377" s="165"/>
      <c r="G377" s="165"/>
      <c r="H377" s="165"/>
      <c r="I377" s="165"/>
      <c r="J377" s="165"/>
      <c r="K377" s="174"/>
      <c r="L377" s="174"/>
      <c r="M377" s="174"/>
      <c r="N377" s="174"/>
      <c r="O377" s="173"/>
      <c r="P377" s="165"/>
    </row>
    <row r="378" spans="2:16">
      <c r="B378" s="181"/>
      <c r="C378" s="181"/>
      <c r="D378" s="205"/>
      <c r="E378" s="164"/>
      <c r="F378" s="165"/>
      <c r="G378" s="165"/>
      <c r="H378" s="165"/>
      <c r="I378" s="165"/>
      <c r="J378" s="165"/>
      <c r="K378" s="174"/>
      <c r="L378" s="174"/>
      <c r="M378" s="174"/>
      <c r="N378" s="174"/>
      <c r="O378" s="173"/>
      <c r="P378" s="165"/>
    </row>
    <row r="379" spans="2:16">
      <c r="B379" s="181"/>
      <c r="C379" s="181"/>
      <c r="D379" s="205"/>
      <c r="E379" s="164"/>
      <c r="F379" s="165"/>
      <c r="G379" s="165"/>
      <c r="H379" s="165"/>
      <c r="I379" s="165"/>
      <c r="J379" s="165"/>
      <c r="K379" s="174"/>
      <c r="L379" s="174"/>
      <c r="M379" s="174"/>
      <c r="N379" s="174"/>
      <c r="O379" s="173"/>
      <c r="P379" s="165"/>
    </row>
    <row r="380" spans="2:16">
      <c r="B380" s="181"/>
      <c r="C380" s="181"/>
      <c r="D380" s="205"/>
      <c r="E380" s="164"/>
      <c r="F380" s="165"/>
      <c r="G380" s="165"/>
      <c r="H380" s="165"/>
      <c r="I380" s="165"/>
      <c r="J380" s="165"/>
      <c r="K380" s="174"/>
      <c r="L380" s="174"/>
      <c r="M380" s="174"/>
      <c r="N380" s="174"/>
      <c r="O380" s="173"/>
      <c r="P380" s="165"/>
    </row>
    <row r="381" spans="2:16">
      <c r="B381" s="181"/>
      <c r="C381" s="181"/>
      <c r="D381" s="205"/>
      <c r="E381" s="164"/>
      <c r="F381" s="165"/>
      <c r="G381" s="165"/>
      <c r="H381" s="165"/>
      <c r="I381" s="165"/>
      <c r="J381" s="165"/>
      <c r="K381" s="174"/>
      <c r="L381" s="174"/>
      <c r="M381" s="174"/>
      <c r="N381" s="174"/>
      <c r="O381" s="173"/>
      <c r="P381" s="165"/>
    </row>
    <row r="382" spans="2:16">
      <c r="B382" s="181"/>
      <c r="C382" s="181"/>
      <c r="D382" s="205"/>
      <c r="E382" s="164"/>
      <c r="F382" s="165"/>
      <c r="G382" s="165"/>
      <c r="H382" s="165"/>
      <c r="I382" s="165"/>
      <c r="J382" s="165"/>
      <c r="K382" s="174"/>
      <c r="L382" s="174"/>
      <c r="M382" s="174"/>
      <c r="N382" s="174"/>
      <c r="O382" s="173"/>
      <c r="P382" s="165"/>
    </row>
    <row r="383" spans="2:16">
      <c r="B383" s="181"/>
      <c r="C383" s="181"/>
      <c r="D383" s="205"/>
      <c r="E383" s="164"/>
      <c r="F383" s="165"/>
      <c r="G383" s="165"/>
      <c r="H383" s="165"/>
      <c r="I383" s="165"/>
      <c r="J383" s="165"/>
      <c r="K383" s="174"/>
      <c r="L383" s="174"/>
      <c r="M383" s="174"/>
      <c r="N383" s="174"/>
      <c r="O383" s="173"/>
      <c r="P383" s="165"/>
    </row>
    <row r="384" spans="2:16">
      <c r="B384" s="181"/>
      <c r="C384" s="181"/>
      <c r="D384" s="205"/>
      <c r="E384" s="164"/>
      <c r="F384" s="165"/>
      <c r="G384" s="165"/>
      <c r="H384" s="165"/>
      <c r="I384" s="165"/>
      <c r="J384" s="165"/>
      <c r="K384" s="174"/>
      <c r="L384" s="174"/>
      <c r="M384" s="174"/>
      <c r="N384" s="174"/>
      <c r="O384" s="173"/>
      <c r="P384" s="165"/>
    </row>
    <row r="385" spans="2:16">
      <c r="B385" s="181"/>
      <c r="C385" s="181"/>
      <c r="D385" s="205"/>
      <c r="E385" s="164"/>
      <c r="F385" s="165"/>
      <c r="G385" s="165"/>
      <c r="H385" s="165"/>
      <c r="I385" s="165"/>
      <c r="J385" s="165"/>
      <c r="K385" s="174"/>
      <c r="L385" s="174"/>
      <c r="M385" s="174"/>
      <c r="N385" s="174"/>
      <c r="O385" s="173"/>
      <c r="P385" s="165"/>
    </row>
    <row r="386" spans="2:16">
      <c r="B386" s="181"/>
      <c r="C386" s="181"/>
      <c r="D386" s="205"/>
      <c r="E386" s="164"/>
      <c r="F386" s="165"/>
      <c r="G386" s="165"/>
      <c r="H386" s="165"/>
      <c r="I386" s="165"/>
      <c r="J386" s="165"/>
      <c r="K386" s="174"/>
      <c r="L386" s="174"/>
      <c r="M386" s="174"/>
      <c r="N386" s="174"/>
      <c r="O386" s="173"/>
      <c r="P386" s="165"/>
    </row>
    <row r="387" spans="2:16">
      <c r="B387" s="181"/>
      <c r="C387" s="181"/>
      <c r="D387" s="205"/>
      <c r="E387" s="164"/>
      <c r="F387" s="165"/>
      <c r="G387" s="165"/>
      <c r="H387" s="165"/>
      <c r="I387" s="165"/>
      <c r="J387" s="165"/>
      <c r="K387" s="174"/>
      <c r="L387" s="174"/>
      <c r="M387" s="174"/>
      <c r="N387" s="174"/>
      <c r="O387" s="173"/>
      <c r="P387" s="165"/>
    </row>
    <row r="388" spans="2:16">
      <c r="B388" s="181"/>
      <c r="C388" s="181"/>
      <c r="D388" s="205"/>
      <c r="E388" s="164"/>
      <c r="F388" s="165"/>
      <c r="G388" s="165"/>
      <c r="H388" s="165"/>
      <c r="I388" s="165"/>
      <c r="J388" s="165"/>
      <c r="K388" s="174"/>
      <c r="L388" s="174"/>
      <c r="M388" s="174"/>
      <c r="N388" s="174"/>
      <c r="O388" s="173"/>
      <c r="P388" s="165"/>
    </row>
    <row r="389" spans="2:16">
      <c r="B389" s="181"/>
      <c r="C389" s="181"/>
      <c r="D389" s="205"/>
      <c r="E389" s="164"/>
      <c r="F389" s="165"/>
      <c r="G389" s="165"/>
      <c r="H389" s="165"/>
      <c r="I389" s="165"/>
      <c r="J389" s="165"/>
      <c r="K389" s="174"/>
      <c r="L389" s="174"/>
      <c r="M389" s="174"/>
      <c r="N389" s="174"/>
      <c r="O389" s="173"/>
      <c r="P389" s="165"/>
    </row>
    <row r="390" spans="2:16">
      <c r="B390" s="181"/>
      <c r="C390" s="181"/>
      <c r="D390" s="205"/>
      <c r="E390" s="164"/>
      <c r="F390" s="165"/>
      <c r="G390" s="165"/>
      <c r="H390" s="165"/>
      <c r="I390" s="165"/>
      <c r="J390" s="165"/>
      <c r="K390" s="174"/>
      <c r="L390" s="174"/>
      <c r="M390" s="174"/>
      <c r="N390" s="174"/>
      <c r="O390" s="173"/>
      <c r="P390" s="165"/>
    </row>
    <row r="391" spans="2:16">
      <c r="B391" s="181"/>
      <c r="C391" s="181"/>
      <c r="D391" s="205"/>
      <c r="E391" s="164"/>
      <c r="F391" s="165"/>
      <c r="G391" s="165"/>
      <c r="H391" s="165"/>
      <c r="I391" s="165"/>
      <c r="J391" s="165"/>
      <c r="K391" s="174"/>
      <c r="L391" s="174"/>
      <c r="M391" s="174"/>
      <c r="N391" s="174"/>
      <c r="O391" s="173"/>
      <c r="P391" s="165"/>
    </row>
    <row r="392" spans="2:16">
      <c r="B392" s="181"/>
      <c r="C392" s="181"/>
      <c r="D392" s="205"/>
      <c r="E392" s="164"/>
      <c r="F392" s="165"/>
      <c r="G392" s="165"/>
      <c r="H392" s="165"/>
      <c r="I392" s="165"/>
      <c r="J392" s="165"/>
      <c r="K392" s="174"/>
      <c r="L392" s="174"/>
      <c r="M392" s="174"/>
      <c r="N392" s="174"/>
      <c r="O392" s="173"/>
      <c r="P392" s="165"/>
    </row>
    <row r="393" spans="2:16">
      <c r="B393" s="181"/>
      <c r="C393" s="181"/>
      <c r="D393" s="205"/>
      <c r="E393" s="164"/>
      <c r="F393" s="165"/>
      <c r="G393" s="165"/>
      <c r="H393" s="165"/>
      <c r="I393" s="165"/>
      <c r="J393" s="165"/>
      <c r="K393" s="174"/>
      <c r="L393" s="174"/>
      <c r="M393" s="174"/>
      <c r="N393" s="174"/>
      <c r="O393" s="173"/>
      <c r="P393" s="165"/>
    </row>
    <row r="394" spans="2:16">
      <c r="B394" s="181"/>
      <c r="C394" s="181"/>
      <c r="D394" s="205"/>
      <c r="E394" s="164"/>
      <c r="F394" s="165"/>
      <c r="G394" s="165"/>
      <c r="H394" s="165"/>
      <c r="I394" s="165"/>
      <c r="J394" s="165"/>
      <c r="K394" s="174"/>
      <c r="L394" s="174"/>
      <c r="M394" s="174"/>
      <c r="N394" s="174"/>
      <c r="O394" s="173"/>
      <c r="P394" s="165"/>
    </row>
    <row r="395" spans="2:16">
      <c r="B395" s="181"/>
      <c r="C395" s="181"/>
      <c r="D395" s="205"/>
      <c r="E395" s="164"/>
      <c r="F395" s="165"/>
      <c r="G395" s="165"/>
      <c r="H395" s="165"/>
      <c r="I395" s="165"/>
      <c r="J395" s="165"/>
      <c r="K395" s="174"/>
      <c r="L395" s="174"/>
      <c r="M395" s="174"/>
      <c r="N395" s="174"/>
      <c r="O395" s="173"/>
      <c r="P395" s="165"/>
    </row>
    <row r="396" spans="2:16">
      <c r="B396" s="181"/>
      <c r="C396" s="181"/>
      <c r="D396" s="205"/>
      <c r="E396" s="164"/>
      <c r="F396" s="165"/>
      <c r="G396" s="165"/>
      <c r="H396" s="165"/>
      <c r="I396" s="165"/>
      <c r="J396" s="165"/>
      <c r="K396" s="174"/>
      <c r="L396" s="174"/>
      <c r="M396" s="174"/>
      <c r="N396" s="174"/>
      <c r="O396" s="173"/>
      <c r="P396" s="165"/>
    </row>
    <row r="397" spans="2:16">
      <c r="B397" s="181"/>
      <c r="C397" s="181"/>
      <c r="D397" s="205"/>
      <c r="E397" s="164"/>
      <c r="F397" s="165"/>
      <c r="G397" s="165"/>
      <c r="H397" s="165"/>
      <c r="I397" s="165"/>
      <c r="J397" s="165"/>
      <c r="K397" s="174"/>
      <c r="L397" s="174"/>
      <c r="M397" s="174"/>
      <c r="N397" s="174"/>
      <c r="O397" s="173"/>
      <c r="P397" s="165"/>
    </row>
    <row r="398" spans="2:16">
      <c r="B398" s="181"/>
      <c r="C398" s="181"/>
      <c r="D398" s="205"/>
      <c r="E398" s="164"/>
      <c r="F398" s="165"/>
      <c r="G398" s="165"/>
      <c r="H398" s="165"/>
      <c r="I398" s="165"/>
      <c r="J398" s="165"/>
      <c r="K398" s="174"/>
      <c r="L398" s="174"/>
      <c r="M398" s="174"/>
      <c r="N398" s="174"/>
      <c r="O398" s="173"/>
      <c r="P398" s="165"/>
    </row>
    <row r="399" spans="2:16">
      <c r="B399" s="181"/>
      <c r="C399" s="181"/>
      <c r="D399" s="205"/>
      <c r="E399" s="164"/>
      <c r="F399" s="165"/>
      <c r="G399" s="165"/>
      <c r="H399" s="165"/>
      <c r="I399" s="165"/>
      <c r="J399" s="165"/>
      <c r="K399" s="174"/>
      <c r="L399" s="174"/>
      <c r="M399" s="174"/>
      <c r="N399" s="174"/>
      <c r="O399" s="173"/>
      <c r="P399" s="165"/>
    </row>
    <row r="400" spans="2:16">
      <c r="B400" s="181"/>
      <c r="C400" s="181"/>
      <c r="D400" s="205"/>
      <c r="E400" s="164"/>
      <c r="F400" s="165"/>
      <c r="G400" s="165"/>
      <c r="H400" s="165"/>
      <c r="I400" s="165"/>
      <c r="J400" s="165"/>
      <c r="K400" s="174"/>
      <c r="L400" s="174"/>
      <c r="M400" s="174"/>
      <c r="N400" s="174"/>
      <c r="O400" s="173"/>
      <c r="P400" s="165"/>
    </row>
    <row r="401" spans="2:16">
      <c r="B401" s="181"/>
      <c r="C401" s="181"/>
      <c r="D401" s="205"/>
      <c r="E401" s="164"/>
      <c r="F401" s="165"/>
      <c r="G401" s="165"/>
      <c r="H401" s="165"/>
      <c r="I401" s="165"/>
      <c r="J401" s="165"/>
      <c r="K401" s="174"/>
      <c r="L401" s="174"/>
      <c r="M401" s="174"/>
      <c r="N401" s="174"/>
      <c r="O401" s="173"/>
      <c r="P401" s="165"/>
    </row>
    <row r="402" spans="2:16">
      <c r="B402" s="181"/>
      <c r="C402" s="181"/>
      <c r="D402" s="205"/>
      <c r="E402" s="164"/>
      <c r="F402" s="165"/>
      <c r="G402" s="165"/>
      <c r="H402" s="165"/>
      <c r="I402" s="165"/>
      <c r="J402" s="165"/>
      <c r="K402" s="174"/>
      <c r="L402" s="174"/>
      <c r="M402" s="174"/>
      <c r="N402" s="174"/>
      <c r="O402" s="173"/>
      <c r="P402" s="165"/>
    </row>
    <row r="403" spans="2:16">
      <c r="B403" s="181"/>
      <c r="C403" s="181"/>
      <c r="D403" s="205"/>
      <c r="E403" s="164"/>
      <c r="F403" s="165"/>
      <c r="G403" s="165"/>
      <c r="H403" s="165"/>
      <c r="I403" s="165"/>
      <c r="J403" s="165"/>
      <c r="K403" s="174"/>
      <c r="L403" s="174"/>
      <c r="M403" s="174"/>
      <c r="N403" s="174"/>
      <c r="O403" s="173"/>
      <c r="P403" s="165"/>
    </row>
    <row r="404" spans="2:16">
      <c r="B404" s="181"/>
      <c r="C404" s="181"/>
      <c r="D404" s="205"/>
      <c r="E404" s="164"/>
      <c r="F404" s="165"/>
      <c r="G404" s="165"/>
      <c r="H404" s="165"/>
      <c r="I404" s="165"/>
      <c r="J404" s="165"/>
      <c r="K404" s="174"/>
      <c r="L404" s="174"/>
      <c r="M404" s="174"/>
      <c r="N404" s="174"/>
      <c r="O404" s="173"/>
      <c r="P404" s="165"/>
    </row>
    <row r="405" spans="2:16">
      <c r="B405" s="181"/>
      <c r="C405" s="181"/>
      <c r="D405" s="205"/>
      <c r="E405" s="164"/>
      <c r="F405" s="165"/>
      <c r="G405" s="165"/>
      <c r="H405" s="165"/>
      <c r="I405" s="165"/>
      <c r="J405" s="165"/>
      <c r="K405" s="174"/>
      <c r="L405" s="174"/>
      <c r="M405" s="174"/>
      <c r="N405" s="174"/>
      <c r="O405" s="173"/>
      <c r="P405" s="165"/>
    </row>
    <row r="406" spans="2:16">
      <c r="B406" s="181"/>
      <c r="C406" s="181"/>
      <c r="D406" s="205"/>
      <c r="E406" s="164"/>
      <c r="F406" s="165"/>
      <c r="G406" s="165"/>
      <c r="H406" s="165"/>
      <c r="I406" s="165"/>
      <c r="J406" s="165"/>
      <c r="K406" s="174"/>
      <c r="L406" s="174"/>
      <c r="M406" s="174"/>
      <c r="N406" s="174"/>
      <c r="O406" s="173"/>
      <c r="P406" s="165"/>
    </row>
    <row r="407" spans="2:16">
      <c r="B407" s="181"/>
      <c r="C407" s="181"/>
      <c r="D407" s="205"/>
      <c r="E407" s="164"/>
      <c r="F407" s="165"/>
      <c r="G407" s="165"/>
      <c r="H407" s="165"/>
      <c r="I407" s="165"/>
      <c r="J407" s="165"/>
      <c r="K407" s="174"/>
      <c r="L407" s="174"/>
      <c r="M407" s="174"/>
      <c r="N407" s="174"/>
      <c r="O407" s="173"/>
      <c r="P407" s="165"/>
    </row>
    <row r="408" spans="2:16">
      <c r="B408" s="181"/>
      <c r="C408" s="181"/>
      <c r="D408" s="205"/>
      <c r="E408" s="164"/>
      <c r="F408" s="165"/>
      <c r="G408" s="165"/>
      <c r="H408" s="165"/>
      <c r="I408" s="165"/>
      <c r="J408" s="165"/>
      <c r="K408" s="174"/>
      <c r="L408" s="174"/>
      <c r="M408" s="174"/>
      <c r="N408" s="174"/>
      <c r="O408" s="173"/>
      <c r="P408" s="165"/>
    </row>
    <row r="409" spans="2:16">
      <c r="B409" s="181"/>
      <c r="C409" s="181"/>
      <c r="D409" s="205"/>
      <c r="E409" s="164"/>
      <c r="F409" s="165"/>
      <c r="G409" s="165"/>
      <c r="H409" s="165"/>
      <c r="I409" s="165"/>
      <c r="J409" s="165"/>
      <c r="K409" s="174"/>
      <c r="L409" s="174"/>
      <c r="M409" s="174"/>
      <c r="N409" s="174"/>
      <c r="O409" s="173"/>
      <c r="P409" s="165"/>
    </row>
    <row r="410" spans="2:16">
      <c r="B410" s="181"/>
      <c r="C410" s="181"/>
      <c r="D410" s="205"/>
      <c r="E410" s="164"/>
      <c r="F410" s="165"/>
      <c r="G410" s="165"/>
      <c r="H410" s="165"/>
      <c r="I410" s="165"/>
      <c r="J410" s="165"/>
      <c r="K410" s="174"/>
      <c r="L410" s="174"/>
      <c r="M410" s="174"/>
      <c r="N410" s="174"/>
      <c r="O410" s="173"/>
      <c r="P410" s="165"/>
    </row>
    <row r="411" spans="2:16">
      <c r="B411" s="181"/>
      <c r="C411" s="181"/>
      <c r="D411" s="205"/>
      <c r="E411" s="164"/>
      <c r="F411" s="165"/>
      <c r="G411" s="165"/>
      <c r="H411" s="165"/>
      <c r="I411" s="165"/>
      <c r="J411" s="165"/>
      <c r="K411" s="174"/>
      <c r="L411" s="174"/>
      <c r="M411" s="174"/>
      <c r="N411" s="174"/>
      <c r="O411" s="173"/>
      <c r="P411" s="165"/>
    </row>
    <row r="412" spans="2:16">
      <c r="B412" s="181"/>
      <c r="C412" s="181"/>
      <c r="D412" s="205"/>
      <c r="E412" s="164"/>
      <c r="F412" s="165"/>
      <c r="G412" s="165"/>
      <c r="H412" s="165"/>
      <c r="I412" s="165"/>
      <c r="J412" s="165"/>
      <c r="K412" s="174"/>
      <c r="L412" s="174"/>
      <c r="M412" s="174"/>
      <c r="N412" s="174"/>
      <c r="O412" s="173"/>
      <c r="P412" s="165"/>
    </row>
    <row r="413" spans="2:16">
      <c r="B413" s="181"/>
      <c r="C413" s="181"/>
      <c r="D413" s="205"/>
      <c r="E413" s="164"/>
      <c r="F413" s="165"/>
      <c r="G413" s="165"/>
      <c r="H413" s="165"/>
      <c r="I413" s="165"/>
      <c r="J413" s="165"/>
      <c r="K413" s="174"/>
      <c r="L413" s="174"/>
      <c r="M413" s="174"/>
      <c r="N413" s="174"/>
      <c r="O413" s="173"/>
      <c r="P413" s="165"/>
    </row>
    <row r="414" spans="2:16">
      <c r="B414" s="181"/>
      <c r="C414" s="181"/>
      <c r="D414" s="205"/>
      <c r="E414" s="164"/>
      <c r="F414" s="165"/>
      <c r="G414" s="165"/>
      <c r="H414" s="165"/>
      <c r="I414" s="165"/>
      <c r="J414" s="165"/>
      <c r="K414" s="174"/>
      <c r="L414" s="174"/>
      <c r="M414" s="174"/>
      <c r="N414" s="174"/>
      <c r="O414" s="173"/>
      <c r="P414" s="165"/>
    </row>
    <row r="415" spans="2:16">
      <c r="B415" s="181"/>
      <c r="C415" s="181"/>
      <c r="D415" s="205"/>
      <c r="E415" s="164"/>
      <c r="F415" s="165"/>
      <c r="G415" s="165"/>
      <c r="H415" s="165"/>
      <c r="I415" s="165"/>
      <c r="J415" s="165"/>
      <c r="K415" s="174"/>
      <c r="L415" s="174"/>
      <c r="M415" s="174"/>
      <c r="N415" s="174"/>
      <c r="O415" s="173"/>
      <c r="P415" s="165"/>
    </row>
    <row r="416" spans="2:16">
      <c r="B416" s="181"/>
      <c r="C416" s="181"/>
      <c r="D416" s="205"/>
      <c r="E416" s="164"/>
      <c r="F416" s="165"/>
      <c r="G416" s="165"/>
      <c r="H416" s="165"/>
      <c r="I416" s="165"/>
      <c r="J416" s="165"/>
      <c r="K416" s="174"/>
      <c r="L416" s="174"/>
      <c r="M416" s="174"/>
      <c r="N416" s="174"/>
      <c r="O416" s="173"/>
      <c r="P416" s="165"/>
    </row>
    <row r="417" spans="2:16">
      <c r="B417" s="181"/>
      <c r="C417" s="181"/>
      <c r="D417" s="205"/>
      <c r="E417" s="164"/>
      <c r="F417" s="165"/>
      <c r="G417" s="165"/>
      <c r="H417" s="165"/>
      <c r="I417" s="165"/>
      <c r="J417" s="165"/>
      <c r="K417" s="174"/>
      <c r="L417" s="174"/>
      <c r="M417" s="174"/>
      <c r="N417" s="174"/>
      <c r="O417" s="173"/>
      <c r="P417" s="165"/>
    </row>
    <row r="418" spans="2:16">
      <c r="B418" s="181"/>
      <c r="C418" s="181"/>
      <c r="D418" s="205"/>
      <c r="E418" s="164"/>
      <c r="F418" s="165"/>
      <c r="G418" s="165"/>
      <c r="H418" s="165"/>
      <c r="I418" s="165"/>
      <c r="J418" s="165"/>
      <c r="K418" s="174"/>
      <c r="L418" s="174"/>
      <c r="M418" s="174"/>
      <c r="N418" s="174"/>
      <c r="O418" s="173"/>
      <c r="P418" s="165"/>
    </row>
    <row r="419" spans="2:16">
      <c r="B419" s="181"/>
      <c r="C419" s="181"/>
      <c r="D419" s="205"/>
      <c r="E419" s="164"/>
      <c r="F419" s="165"/>
      <c r="G419" s="165"/>
      <c r="H419" s="165"/>
      <c r="I419" s="165"/>
      <c r="J419" s="165"/>
      <c r="K419" s="174"/>
      <c r="L419" s="174"/>
      <c r="M419" s="174"/>
      <c r="N419" s="174"/>
      <c r="O419" s="173"/>
      <c r="P419" s="165"/>
    </row>
    <row r="420" spans="2:16">
      <c r="B420" s="181"/>
      <c r="C420" s="181"/>
      <c r="D420" s="205"/>
      <c r="E420" s="164"/>
      <c r="F420" s="165"/>
      <c r="G420" s="165"/>
      <c r="H420" s="165"/>
      <c r="I420" s="165"/>
      <c r="J420" s="165"/>
      <c r="K420" s="174"/>
      <c r="L420" s="174"/>
      <c r="M420" s="174"/>
      <c r="N420" s="174"/>
      <c r="O420" s="173"/>
      <c r="P420" s="165"/>
    </row>
    <row r="421" spans="2:16">
      <c r="B421" s="181"/>
      <c r="C421" s="181"/>
      <c r="D421" s="205"/>
      <c r="E421" s="164"/>
      <c r="F421" s="165"/>
      <c r="G421" s="165"/>
      <c r="H421" s="165"/>
      <c r="I421" s="165"/>
      <c r="J421" s="165"/>
      <c r="K421" s="174"/>
      <c r="L421" s="174"/>
      <c r="M421" s="174"/>
      <c r="N421" s="174"/>
      <c r="O421" s="173"/>
      <c r="P421" s="165"/>
    </row>
    <row r="422" spans="2:16">
      <c r="B422" s="181"/>
      <c r="C422" s="181"/>
      <c r="D422" s="205"/>
      <c r="E422" s="164"/>
      <c r="F422" s="165"/>
      <c r="G422" s="165"/>
      <c r="H422" s="165"/>
      <c r="I422" s="165"/>
      <c r="J422" s="165"/>
      <c r="K422" s="174"/>
      <c r="L422" s="174"/>
      <c r="M422" s="174"/>
      <c r="N422" s="174"/>
      <c r="O422" s="173"/>
      <c r="P422" s="165"/>
    </row>
    <row r="423" spans="2:16">
      <c r="B423" s="181"/>
      <c r="C423" s="181"/>
      <c r="D423" s="205"/>
      <c r="E423" s="164"/>
      <c r="F423" s="165"/>
      <c r="G423" s="165"/>
      <c r="H423" s="165"/>
      <c r="I423" s="165"/>
      <c r="J423" s="165"/>
      <c r="K423" s="174"/>
      <c r="L423" s="174"/>
      <c r="M423" s="174"/>
      <c r="N423" s="174"/>
      <c r="O423" s="173"/>
      <c r="P423" s="165"/>
    </row>
    <row r="424" spans="2:16">
      <c r="B424" s="181"/>
      <c r="C424" s="181"/>
      <c r="D424" s="205"/>
      <c r="E424" s="164"/>
      <c r="F424" s="165"/>
      <c r="G424" s="165"/>
      <c r="H424" s="165"/>
      <c r="I424" s="165"/>
      <c r="J424" s="165"/>
      <c r="K424" s="174"/>
      <c r="L424" s="174"/>
      <c r="M424" s="174"/>
      <c r="N424" s="174"/>
      <c r="O424" s="173"/>
      <c r="P424" s="165"/>
    </row>
    <row r="425" spans="2:16">
      <c r="B425" s="181"/>
      <c r="C425" s="181"/>
      <c r="D425" s="205"/>
      <c r="E425" s="164"/>
      <c r="F425" s="165"/>
      <c r="G425" s="165"/>
      <c r="H425" s="165"/>
      <c r="I425" s="165"/>
      <c r="J425" s="165"/>
      <c r="K425" s="174"/>
      <c r="L425" s="174"/>
      <c r="M425" s="174"/>
      <c r="N425" s="174"/>
      <c r="O425" s="173"/>
      <c r="P425" s="165"/>
    </row>
    <row r="426" spans="2:16">
      <c r="B426" s="181"/>
      <c r="C426" s="181"/>
      <c r="D426" s="205"/>
      <c r="E426" s="164"/>
      <c r="F426" s="165"/>
      <c r="G426" s="165"/>
      <c r="H426" s="165"/>
      <c r="I426" s="165"/>
      <c r="J426" s="165"/>
      <c r="K426" s="174"/>
      <c r="L426" s="174"/>
      <c r="M426" s="174"/>
      <c r="N426" s="174"/>
      <c r="O426" s="173"/>
      <c r="P426" s="165"/>
    </row>
    <row r="427" spans="2:16">
      <c r="B427" s="181"/>
      <c r="C427" s="181"/>
      <c r="D427" s="205"/>
      <c r="E427" s="164"/>
      <c r="F427" s="165"/>
      <c r="G427" s="165"/>
      <c r="H427" s="165"/>
      <c r="I427" s="165"/>
      <c r="J427" s="165"/>
      <c r="K427" s="174"/>
      <c r="L427" s="174"/>
      <c r="M427" s="174"/>
      <c r="N427" s="174"/>
      <c r="O427" s="173"/>
      <c r="P427" s="165"/>
    </row>
    <row r="428" spans="2:16">
      <c r="B428" s="181"/>
      <c r="C428" s="181"/>
      <c r="D428" s="205"/>
      <c r="E428" s="164"/>
      <c r="F428" s="165"/>
      <c r="G428" s="165"/>
      <c r="H428" s="165"/>
      <c r="I428" s="165"/>
      <c r="J428" s="165"/>
      <c r="K428" s="174"/>
      <c r="L428" s="174"/>
      <c r="M428" s="174"/>
      <c r="N428" s="174"/>
      <c r="O428" s="173"/>
      <c r="P428" s="165"/>
    </row>
    <row r="429" spans="2:16">
      <c r="B429" s="181"/>
      <c r="C429" s="181"/>
      <c r="D429" s="205"/>
      <c r="E429" s="164"/>
      <c r="F429" s="165"/>
      <c r="G429" s="165"/>
      <c r="H429" s="165"/>
      <c r="I429" s="165"/>
      <c r="J429" s="165"/>
      <c r="K429" s="174"/>
      <c r="L429" s="174"/>
      <c r="M429" s="174"/>
      <c r="N429" s="174"/>
      <c r="O429" s="173"/>
      <c r="P429" s="165"/>
    </row>
    <row r="430" spans="2:16">
      <c r="B430" s="181"/>
      <c r="C430" s="181"/>
      <c r="D430" s="205"/>
      <c r="E430" s="164"/>
      <c r="F430" s="165"/>
      <c r="G430" s="165"/>
      <c r="H430" s="165"/>
      <c r="I430" s="165"/>
      <c r="J430" s="165"/>
      <c r="K430" s="174"/>
      <c r="L430" s="174"/>
      <c r="M430" s="174"/>
      <c r="N430" s="174"/>
      <c r="O430" s="173"/>
      <c r="P430" s="165"/>
    </row>
    <row r="431" spans="2:16">
      <c r="B431" s="181"/>
      <c r="C431" s="181"/>
      <c r="D431" s="205"/>
      <c r="E431" s="164"/>
      <c r="F431" s="165"/>
      <c r="G431" s="165"/>
      <c r="H431" s="165"/>
      <c r="I431" s="165"/>
      <c r="J431" s="165"/>
      <c r="K431" s="174"/>
      <c r="L431" s="174"/>
      <c r="M431" s="174"/>
      <c r="N431" s="174"/>
      <c r="O431" s="173"/>
      <c r="P431" s="165"/>
    </row>
    <row r="432" spans="2:16">
      <c r="B432" s="181"/>
      <c r="C432" s="181"/>
      <c r="D432" s="205"/>
      <c r="E432" s="164"/>
      <c r="F432" s="165"/>
      <c r="G432" s="165"/>
      <c r="H432" s="165"/>
      <c r="I432" s="165"/>
      <c r="J432" s="165"/>
      <c r="K432" s="174"/>
      <c r="L432" s="174"/>
      <c r="M432" s="174"/>
      <c r="N432" s="174"/>
      <c r="O432" s="173"/>
      <c r="P432" s="165"/>
    </row>
    <row r="433" spans="2:16">
      <c r="B433" s="181"/>
      <c r="C433" s="181"/>
      <c r="D433" s="205"/>
      <c r="E433" s="164"/>
      <c r="F433" s="165"/>
      <c r="G433" s="165"/>
      <c r="H433" s="165"/>
      <c r="I433" s="165"/>
      <c r="J433" s="165"/>
      <c r="K433" s="174"/>
      <c r="L433" s="174"/>
      <c r="M433" s="174"/>
      <c r="N433" s="174"/>
      <c r="O433" s="173"/>
      <c r="P433" s="165"/>
    </row>
    <row r="434" spans="2:16">
      <c r="B434" s="181"/>
      <c r="C434" s="181"/>
      <c r="D434" s="205"/>
      <c r="E434" s="164"/>
      <c r="F434" s="165"/>
      <c r="G434" s="165"/>
      <c r="H434" s="165"/>
      <c r="I434" s="165"/>
      <c r="J434" s="165"/>
      <c r="K434" s="174"/>
      <c r="L434" s="174"/>
      <c r="M434" s="174"/>
      <c r="N434" s="174"/>
      <c r="O434" s="173"/>
      <c r="P434" s="165"/>
    </row>
    <row r="435" spans="2:16">
      <c r="B435" s="181"/>
      <c r="C435" s="181"/>
      <c r="D435" s="205"/>
      <c r="E435" s="164"/>
      <c r="F435" s="165"/>
      <c r="G435" s="165"/>
      <c r="H435" s="165"/>
      <c r="I435" s="165"/>
      <c r="J435" s="165"/>
      <c r="K435" s="174"/>
      <c r="L435" s="174"/>
      <c r="M435" s="174"/>
      <c r="N435" s="174"/>
      <c r="O435" s="173"/>
      <c r="P435" s="165"/>
    </row>
    <row r="436" spans="2:16">
      <c r="B436" s="181"/>
      <c r="C436" s="181"/>
      <c r="D436" s="205"/>
      <c r="E436" s="164"/>
      <c r="F436" s="165"/>
      <c r="G436" s="165"/>
      <c r="H436" s="165"/>
      <c r="I436" s="165"/>
      <c r="J436" s="165"/>
      <c r="K436" s="174"/>
      <c r="L436" s="174"/>
      <c r="M436" s="174"/>
      <c r="N436" s="174"/>
      <c r="O436" s="173"/>
      <c r="P436" s="165"/>
    </row>
    <row r="437" spans="2:16">
      <c r="B437" s="181"/>
      <c r="C437" s="181"/>
      <c r="D437" s="205"/>
      <c r="E437" s="164"/>
      <c r="F437" s="165"/>
      <c r="G437" s="165"/>
      <c r="H437" s="165"/>
      <c r="I437" s="165"/>
      <c r="J437" s="165"/>
      <c r="K437" s="174"/>
      <c r="L437" s="174"/>
      <c r="M437" s="174"/>
      <c r="N437" s="174"/>
      <c r="O437" s="173"/>
      <c r="P437" s="165"/>
    </row>
    <row r="438" spans="2:16">
      <c r="B438" s="181"/>
      <c r="C438" s="181"/>
      <c r="D438" s="205"/>
      <c r="E438" s="164"/>
      <c r="F438" s="165"/>
      <c r="G438" s="165"/>
      <c r="H438" s="165"/>
      <c r="I438" s="165"/>
      <c r="J438" s="165"/>
      <c r="K438" s="174"/>
      <c r="L438" s="174"/>
      <c r="M438" s="174"/>
      <c r="N438" s="174"/>
      <c r="O438" s="173"/>
      <c r="P438" s="165"/>
    </row>
    <row r="439" spans="2:16">
      <c r="B439" s="181"/>
      <c r="C439" s="181"/>
      <c r="D439" s="205"/>
      <c r="E439" s="164"/>
      <c r="F439" s="165"/>
      <c r="G439" s="165"/>
      <c r="H439" s="165"/>
      <c r="I439" s="165"/>
      <c r="J439" s="165"/>
      <c r="K439" s="174"/>
      <c r="L439" s="174"/>
      <c r="M439" s="174"/>
      <c r="N439" s="174"/>
      <c r="O439" s="173"/>
      <c r="P439" s="165"/>
    </row>
    <row r="440" spans="2:16">
      <c r="B440" s="181"/>
      <c r="C440" s="181"/>
      <c r="D440" s="205"/>
      <c r="E440" s="164"/>
      <c r="F440" s="165"/>
      <c r="G440" s="165"/>
      <c r="H440" s="165"/>
      <c r="I440" s="165"/>
      <c r="J440" s="165"/>
      <c r="K440" s="174"/>
      <c r="L440" s="174"/>
      <c r="M440" s="174"/>
      <c r="N440" s="174"/>
      <c r="O440" s="173"/>
      <c r="P440" s="165"/>
    </row>
    <row r="441" spans="2:16">
      <c r="B441" s="181"/>
      <c r="C441" s="181"/>
      <c r="D441" s="205"/>
      <c r="E441" s="164"/>
      <c r="F441" s="165"/>
      <c r="G441" s="165"/>
      <c r="H441" s="165"/>
      <c r="I441" s="165"/>
      <c r="J441" s="165"/>
      <c r="K441" s="174"/>
      <c r="L441" s="174"/>
      <c r="M441" s="174"/>
      <c r="N441" s="174"/>
      <c r="O441" s="173"/>
      <c r="P441" s="165"/>
    </row>
    <row r="442" spans="2:16">
      <c r="B442" s="181"/>
      <c r="C442" s="181"/>
      <c r="D442" s="205"/>
      <c r="E442" s="164"/>
      <c r="F442" s="165"/>
      <c r="G442" s="165"/>
      <c r="H442" s="165"/>
      <c r="I442" s="165"/>
      <c r="J442" s="165"/>
      <c r="K442" s="174"/>
      <c r="L442" s="174"/>
      <c r="M442" s="174"/>
      <c r="N442" s="174"/>
      <c r="O442" s="173"/>
      <c r="P442" s="165"/>
    </row>
    <row r="443" spans="2:16">
      <c r="B443" s="181"/>
      <c r="C443" s="181"/>
      <c r="D443" s="205"/>
      <c r="E443" s="164"/>
      <c r="F443" s="165"/>
      <c r="G443" s="165"/>
      <c r="H443" s="165"/>
      <c r="I443" s="165"/>
      <c r="J443" s="165"/>
      <c r="K443" s="174"/>
      <c r="L443" s="174"/>
      <c r="M443" s="174"/>
      <c r="N443" s="174"/>
      <c r="O443" s="173"/>
      <c r="P443" s="165"/>
    </row>
    <row r="444" spans="2:16">
      <c r="B444" s="181"/>
      <c r="C444" s="181"/>
      <c r="D444" s="205"/>
      <c r="E444" s="164"/>
      <c r="F444" s="165"/>
      <c r="G444" s="165"/>
      <c r="H444" s="165"/>
      <c r="I444" s="165"/>
      <c r="J444" s="165"/>
      <c r="K444" s="174"/>
      <c r="L444" s="174"/>
      <c r="M444" s="174"/>
      <c r="N444" s="174"/>
      <c r="O444" s="173"/>
      <c r="P444" s="165"/>
    </row>
    <row r="445" spans="2:16">
      <c r="B445" s="181"/>
      <c r="C445" s="181"/>
      <c r="D445" s="205"/>
      <c r="E445" s="164"/>
      <c r="F445" s="165"/>
      <c r="G445" s="165"/>
      <c r="H445" s="165"/>
      <c r="I445" s="165"/>
      <c r="J445" s="165"/>
      <c r="K445" s="174"/>
      <c r="L445" s="174"/>
      <c r="M445" s="174"/>
      <c r="N445" s="174"/>
      <c r="O445" s="173"/>
      <c r="P445" s="165"/>
    </row>
    <row r="446" spans="2:16">
      <c r="B446" s="181"/>
      <c r="C446" s="181"/>
      <c r="D446" s="205"/>
      <c r="E446" s="164"/>
      <c r="F446" s="165"/>
      <c r="G446" s="165"/>
      <c r="H446" s="165"/>
      <c r="I446" s="165"/>
      <c r="J446" s="165"/>
      <c r="K446" s="174"/>
      <c r="L446" s="174"/>
      <c r="M446" s="174"/>
      <c r="N446" s="174"/>
      <c r="O446" s="173"/>
      <c r="P446" s="165"/>
    </row>
    <row r="447" spans="2:16">
      <c r="B447" s="181"/>
      <c r="C447" s="181"/>
      <c r="D447" s="205"/>
      <c r="E447" s="164"/>
      <c r="F447" s="165"/>
      <c r="G447" s="165"/>
      <c r="H447" s="165"/>
      <c r="I447" s="165"/>
      <c r="J447" s="165"/>
      <c r="K447" s="174"/>
      <c r="L447" s="174"/>
      <c r="M447" s="174"/>
      <c r="N447" s="174"/>
      <c r="O447" s="173"/>
      <c r="P447" s="165"/>
    </row>
    <row r="448" spans="2:16">
      <c r="B448" s="181"/>
      <c r="C448" s="181"/>
      <c r="D448" s="205"/>
      <c r="E448" s="164"/>
      <c r="F448" s="165"/>
      <c r="G448" s="165"/>
      <c r="H448" s="165"/>
      <c r="I448" s="165"/>
      <c r="J448" s="165"/>
      <c r="K448" s="174"/>
      <c r="L448" s="174"/>
      <c r="M448" s="174"/>
      <c r="N448" s="174"/>
      <c r="O448" s="173"/>
      <c r="P448" s="165"/>
    </row>
    <row r="449" spans="2:16">
      <c r="B449" s="181"/>
      <c r="C449" s="181"/>
      <c r="D449" s="205"/>
      <c r="E449" s="164"/>
      <c r="F449" s="165"/>
      <c r="G449" s="165"/>
      <c r="H449" s="165"/>
      <c r="I449" s="165"/>
      <c r="J449" s="165"/>
      <c r="K449" s="174"/>
      <c r="L449" s="174"/>
      <c r="M449" s="174"/>
      <c r="N449" s="174"/>
      <c r="O449" s="173"/>
      <c r="P449" s="165"/>
    </row>
    <row r="450" spans="2:16">
      <c r="B450" s="181"/>
      <c r="C450" s="181"/>
      <c r="D450" s="205"/>
      <c r="E450" s="164"/>
      <c r="F450" s="165"/>
      <c r="G450" s="165"/>
      <c r="H450" s="165"/>
      <c r="I450" s="165"/>
      <c r="J450" s="165"/>
      <c r="K450" s="174"/>
      <c r="L450" s="174"/>
      <c r="M450" s="174"/>
      <c r="N450" s="174"/>
      <c r="O450" s="173"/>
      <c r="P450" s="165"/>
    </row>
    <row r="451" spans="2:16">
      <c r="B451" s="181"/>
      <c r="C451" s="181"/>
      <c r="D451" s="205"/>
      <c r="E451" s="164"/>
      <c r="F451" s="165"/>
      <c r="G451" s="165"/>
      <c r="H451" s="165"/>
      <c r="I451" s="165"/>
      <c r="J451" s="165"/>
      <c r="K451" s="174"/>
      <c r="L451" s="174"/>
      <c r="M451" s="174"/>
      <c r="N451" s="174"/>
      <c r="O451" s="173"/>
      <c r="P451" s="165"/>
    </row>
    <row r="452" spans="2:16">
      <c r="B452" s="181"/>
      <c r="C452" s="181"/>
      <c r="D452" s="205"/>
      <c r="E452" s="164"/>
      <c r="F452" s="165"/>
      <c r="G452" s="165"/>
      <c r="H452" s="165"/>
      <c r="I452" s="165"/>
      <c r="J452" s="165"/>
      <c r="K452" s="174"/>
      <c r="L452" s="174"/>
      <c r="M452" s="174"/>
      <c r="N452" s="174"/>
      <c r="O452" s="173"/>
      <c r="P452" s="165"/>
    </row>
    <row r="453" spans="2:16">
      <c r="B453" s="181"/>
      <c r="C453" s="181"/>
      <c r="D453" s="205"/>
      <c r="E453" s="164"/>
      <c r="F453" s="165"/>
      <c r="G453" s="165"/>
      <c r="H453" s="165"/>
      <c r="I453" s="165"/>
      <c r="J453" s="165"/>
      <c r="K453" s="174"/>
      <c r="L453" s="174"/>
      <c r="M453" s="174"/>
      <c r="N453" s="174"/>
      <c r="O453" s="173"/>
      <c r="P453" s="165"/>
    </row>
    <row r="454" spans="2:16">
      <c r="B454" s="181"/>
      <c r="C454" s="181"/>
      <c r="D454" s="205"/>
      <c r="E454" s="164"/>
      <c r="F454" s="165"/>
      <c r="G454" s="165"/>
      <c r="H454" s="165"/>
      <c r="I454" s="165"/>
      <c r="J454" s="165"/>
      <c r="K454" s="174"/>
      <c r="L454" s="174"/>
      <c r="M454" s="174"/>
      <c r="N454" s="174"/>
      <c r="O454" s="173"/>
      <c r="P454" s="165"/>
    </row>
    <row r="455" spans="2:16">
      <c r="B455" s="181"/>
      <c r="C455" s="181"/>
      <c r="D455" s="205"/>
      <c r="E455" s="164"/>
      <c r="F455" s="165"/>
      <c r="G455" s="165"/>
      <c r="H455" s="165"/>
      <c r="I455" s="165"/>
      <c r="J455" s="165"/>
      <c r="K455" s="174"/>
      <c r="L455" s="174"/>
      <c r="M455" s="174"/>
      <c r="N455" s="174"/>
      <c r="O455" s="173"/>
      <c r="P455" s="165"/>
    </row>
    <row r="456" spans="2:16">
      <c r="B456" s="181"/>
      <c r="C456" s="181"/>
      <c r="D456" s="205"/>
      <c r="E456" s="164"/>
      <c r="F456" s="165"/>
      <c r="G456" s="165"/>
      <c r="H456" s="165"/>
      <c r="I456" s="165"/>
      <c r="J456" s="165"/>
      <c r="K456" s="174"/>
      <c r="L456" s="174"/>
      <c r="M456" s="174"/>
      <c r="N456" s="174"/>
      <c r="O456" s="173"/>
      <c r="P456" s="165"/>
    </row>
    <row r="457" spans="2:16">
      <c r="B457" s="181"/>
      <c r="C457" s="181"/>
      <c r="D457" s="205"/>
      <c r="E457" s="164"/>
      <c r="F457" s="165"/>
      <c r="G457" s="165"/>
      <c r="H457" s="165"/>
      <c r="I457" s="165"/>
      <c r="J457" s="165"/>
      <c r="K457" s="174"/>
      <c r="L457" s="174"/>
      <c r="M457" s="174"/>
      <c r="N457" s="174"/>
      <c r="O457" s="173"/>
      <c r="P457" s="165"/>
    </row>
    <row r="458" spans="2:16">
      <c r="B458" s="181"/>
      <c r="C458" s="181"/>
      <c r="D458" s="205"/>
      <c r="E458" s="164"/>
      <c r="F458" s="165"/>
      <c r="G458" s="165"/>
      <c r="H458" s="165"/>
      <c r="I458" s="165"/>
      <c r="J458" s="165"/>
      <c r="K458" s="174"/>
      <c r="L458" s="174"/>
      <c r="M458" s="174"/>
      <c r="N458" s="174"/>
      <c r="O458" s="173"/>
      <c r="P458" s="165"/>
    </row>
    <row r="459" spans="2:16">
      <c r="B459" s="181"/>
      <c r="C459" s="181"/>
      <c r="D459" s="205"/>
      <c r="E459" s="164"/>
      <c r="F459" s="165"/>
      <c r="G459" s="165"/>
      <c r="H459" s="165"/>
      <c r="I459" s="165"/>
      <c r="J459" s="165"/>
      <c r="K459" s="174"/>
      <c r="L459" s="174"/>
      <c r="M459" s="174"/>
      <c r="N459" s="174"/>
      <c r="O459" s="173"/>
      <c r="P459" s="165"/>
    </row>
    <row r="460" spans="2:16">
      <c r="B460" s="181"/>
      <c r="C460" s="181"/>
      <c r="D460" s="205"/>
      <c r="E460" s="164"/>
      <c r="F460" s="165"/>
      <c r="G460" s="165"/>
      <c r="H460" s="165"/>
      <c r="I460" s="165"/>
      <c r="J460" s="165"/>
      <c r="K460" s="174"/>
      <c r="L460" s="174"/>
      <c r="M460" s="174"/>
      <c r="N460" s="174"/>
      <c r="O460" s="173"/>
      <c r="P460" s="165"/>
    </row>
    <row r="461" spans="2:16">
      <c r="B461" s="181"/>
      <c r="C461" s="181"/>
      <c r="D461" s="205"/>
      <c r="E461" s="164"/>
      <c r="F461" s="165"/>
      <c r="G461" s="165"/>
      <c r="H461" s="165"/>
      <c r="I461" s="165"/>
      <c r="J461" s="165"/>
      <c r="K461" s="174"/>
      <c r="L461" s="174"/>
      <c r="M461" s="174"/>
      <c r="N461" s="174"/>
      <c r="O461" s="173"/>
      <c r="P461" s="165"/>
    </row>
    <row r="462" spans="2:16">
      <c r="B462" s="181"/>
      <c r="C462" s="181"/>
      <c r="D462" s="205"/>
      <c r="E462" s="164"/>
      <c r="F462" s="165"/>
      <c r="G462" s="165"/>
      <c r="H462" s="165"/>
      <c r="I462" s="165"/>
      <c r="J462" s="165"/>
      <c r="K462" s="174"/>
      <c r="L462" s="174"/>
      <c r="M462" s="174"/>
      <c r="N462" s="174"/>
      <c r="O462" s="173"/>
      <c r="P462" s="165"/>
    </row>
    <row r="463" spans="2:16">
      <c r="B463" s="181"/>
      <c r="C463" s="181"/>
      <c r="D463" s="205"/>
      <c r="E463" s="164"/>
      <c r="F463" s="165"/>
      <c r="G463" s="165"/>
      <c r="H463" s="165"/>
      <c r="I463" s="165"/>
      <c r="J463" s="165"/>
      <c r="K463" s="174"/>
      <c r="L463" s="174"/>
      <c r="M463" s="174"/>
      <c r="N463" s="174"/>
      <c r="O463" s="173"/>
      <c r="P463" s="165"/>
    </row>
    <row r="464" spans="2:16">
      <c r="B464" s="181"/>
      <c r="C464" s="181"/>
      <c r="D464" s="205"/>
      <c r="E464" s="164"/>
      <c r="F464" s="165"/>
      <c r="G464" s="165"/>
      <c r="H464" s="165"/>
      <c r="I464" s="165"/>
      <c r="J464" s="165"/>
      <c r="K464" s="174"/>
      <c r="L464" s="174"/>
      <c r="M464" s="174"/>
      <c r="N464" s="174"/>
      <c r="O464" s="173"/>
      <c r="P464" s="165"/>
    </row>
    <row r="465" spans="2:16">
      <c r="B465" s="181"/>
      <c r="C465" s="181"/>
      <c r="D465" s="205"/>
      <c r="E465" s="164"/>
      <c r="F465" s="165"/>
      <c r="G465" s="165"/>
      <c r="H465" s="165"/>
      <c r="I465" s="165"/>
      <c r="J465" s="165"/>
      <c r="K465" s="174"/>
      <c r="L465" s="174"/>
      <c r="M465" s="174"/>
      <c r="N465" s="174"/>
      <c r="O465" s="173"/>
      <c r="P465" s="165"/>
    </row>
    <row r="466" spans="2:16">
      <c r="B466" s="181"/>
      <c r="C466" s="181"/>
      <c r="D466" s="205"/>
      <c r="E466" s="164"/>
      <c r="F466" s="165"/>
      <c r="G466" s="165"/>
      <c r="H466" s="165"/>
      <c r="I466" s="165"/>
      <c r="J466" s="165"/>
      <c r="K466" s="174"/>
      <c r="L466" s="174"/>
      <c r="M466" s="174"/>
      <c r="N466" s="174"/>
      <c r="O466" s="173"/>
      <c r="P466" s="165"/>
    </row>
    <row r="467" spans="2:16">
      <c r="B467" s="181"/>
      <c r="C467" s="181"/>
      <c r="D467" s="205"/>
      <c r="E467" s="164"/>
      <c r="F467" s="165"/>
      <c r="G467" s="165"/>
      <c r="H467" s="165"/>
      <c r="I467" s="165"/>
      <c r="J467" s="165"/>
      <c r="K467" s="174"/>
      <c r="L467" s="174"/>
      <c r="M467" s="174"/>
      <c r="N467" s="174"/>
      <c r="O467" s="173"/>
      <c r="P467" s="165"/>
    </row>
    <row r="468" spans="2:16">
      <c r="B468" s="181"/>
      <c r="C468" s="181"/>
      <c r="D468" s="205"/>
      <c r="E468" s="164"/>
      <c r="F468" s="165"/>
      <c r="G468" s="165"/>
      <c r="H468" s="165"/>
      <c r="I468" s="165"/>
      <c r="J468" s="165"/>
      <c r="K468" s="174"/>
      <c r="L468" s="174"/>
      <c r="M468" s="174"/>
      <c r="N468" s="174"/>
      <c r="O468" s="173"/>
      <c r="P468" s="165"/>
    </row>
    <row r="469" spans="2:16">
      <c r="B469" s="181"/>
      <c r="C469" s="181"/>
      <c r="D469" s="205"/>
      <c r="E469" s="164"/>
      <c r="F469" s="165"/>
      <c r="G469" s="165"/>
      <c r="H469" s="165"/>
      <c r="I469" s="165"/>
      <c r="J469" s="165"/>
      <c r="K469" s="174"/>
      <c r="L469" s="174"/>
      <c r="M469" s="174"/>
      <c r="N469" s="174"/>
      <c r="O469" s="173"/>
      <c r="P469" s="165"/>
    </row>
    <row r="470" spans="2:16">
      <c r="B470" s="181"/>
      <c r="C470" s="181"/>
      <c r="D470" s="205"/>
      <c r="E470" s="164"/>
      <c r="F470" s="165"/>
      <c r="G470" s="165"/>
      <c r="H470" s="165"/>
      <c r="I470" s="165"/>
      <c r="J470" s="165"/>
      <c r="K470" s="174"/>
      <c r="L470" s="174"/>
      <c r="M470" s="174"/>
      <c r="N470" s="174"/>
      <c r="O470" s="173"/>
      <c r="P470" s="165"/>
    </row>
    <row r="471" spans="2:16">
      <c r="B471" s="181"/>
      <c r="C471" s="181"/>
      <c r="D471" s="205"/>
      <c r="E471" s="164"/>
      <c r="F471" s="165"/>
      <c r="G471" s="165"/>
      <c r="H471" s="165"/>
      <c r="I471" s="165"/>
      <c r="J471" s="165"/>
      <c r="K471" s="174"/>
      <c r="L471" s="174"/>
      <c r="M471" s="174"/>
      <c r="N471" s="174"/>
      <c r="O471" s="173"/>
      <c r="P471" s="165"/>
    </row>
    <row r="472" spans="2:16">
      <c r="B472" s="181"/>
      <c r="C472" s="181"/>
      <c r="D472" s="205"/>
      <c r="E472" s="164"/>
      <c r="F472" s="165"/>
      <c r="G472" s="165"/>
      <c r="H472" s="165"/>
      <c r="I472" s="165"/>
      <c r="J472" s="165"/>
      <c r="K472" s="174"/>
      <c r="L472" s="174"/>
      <c r="M472" s="174"/>
      <c r="N472" s="174"/>
      <c r="O472" s="173"/>
      <c r="P472" s="165"/>
    </row>
    <row r="473" spans="2:16">
      <c r="B473" s="181"/>
      <c r="C473" s="181"/>
      <c r="D473" s="205"/>
      <c r="E473" s="164"/>
      <c r="F473" s="165"/>
      <c r="G473" s="165"/>
      <c r="H473" s="165"/>
      <c r="I473" s="165"/>
      <c r="J473" s="165"/>
      <c r="K473" s="174"/>
      <c r="L473" s="174"/>
      <c r="M473" s="174"/>
      <c r="N473" s="174"/>
      <c r="O473" s="173"/>
      <c r="P473" s="165"/>
    </row>
    <row r="474" spans="2:16">
      <c r="B474" s="181"/>
      <c r="C474" s="181"/>
      <c r="D474" s="205"/>
      <c r="E474" s="164"/>
      <c r="F474" s="165"/>
      <c r="G474" s="165"/>
      <c r="H474" s="165"/>
      <c r="I474" s="165"/>
      <c r="J474" s="165"/>
      <c r="K474" s="174"/>
      <c r="L474" s="174"/>
      <c r="M474" s="174"/>
      <c r="N474" s="174"/>
      <c r="O474" s="173"/>
      <c r="P474" s="165"/>
    </row>
    <row r="475" spans="2:16">
      <c r="B475" s="181"/>
      <c r="C475" s="181"/>
      <c r="D475" s="205"/>
      <c r="E475" s="164"/>
      <c r="F475" s="165"/>
      <c r="G475" s="165"/>
      <c r="H475" s="165"/>
      <c r="I475" s="165"/>
      <c r="J475" s="165"/>
      <c r="K475" s="174"/>
      <c r="L475" s="174"/>
      <c r="M475" s="174"/>
      <c r="N475" s="174"/>
      <c r="O475" s="173"/>
      <c r="P475" s="165"/>
    </row>
    <row r="476" spans="2:16">
      <c r="B476" s="181"/>
      <c r="C476" s="181"/>
      <c r="D476" s="205"/>
      <c r="E476" s="164"/>
      <c r="F476" s="165"/>
      <c r="G476" s="165"/>
      <c r="H476" s="165"/>
      <c r="I476" s="165"/>
      <c r="J476" s="165"/>
      <c r="K476" s="174"/>
      <c r="L476" s="174"/>
      <c r="M476" s="174"/>
      <c r="N476" s="174"/>
      <c r="O476" s="173"/>
      <c r="P476" s="165"/>
    </row>
    <row r="477" spans="2:16">
      <c r="B477" s="181"/>
      <c r="C477" s="181"/>
      <c r="D477" s="205"/>
      <c r="E477" s="164"/>
      <c r="F477" s="165"/>
      <c r="G477" s="165"/>
      <c r="H477" s="165"/>
      <c r="I477" s="165"/>
      <c r="J477" s="165"/>
      <c r="K477" s="174"/>
      <c r="L477" s="174"/>
      <c r="M477" s="174"/>
      <c r="N477" s="174"/>
      <c r="O477" s="173"/>
      <c r="P477" s="165"/>
    </row>
    <row r="478" spans="2:16">
      <c r="B478" s="181"/>
      <c r="C478" s="181"/>
      <c r="D478" s="205"/>
      <c r="E478" s="164"/>
      <c r="F478" s="165"/>
      <c r="G478" s="165"/>
      <c r="H478" s="165"/>
      <c r="I478" s="165"/>
      <c r="J478" s="165"/>
      <c r="K478" s="174"/>
      <c r="L478" s="174"/>
      <c r="M478" s="174"/>
      <c r="N478" s="174"/>
      <c r="O478" s="173"/>
      <c r="P478" s="165"/>
    </row>
    <row r="479" spans="2:16">
      <c r="B479" s="181"/>
      <c r="C479" s="181"/>
      <c r="D479" s="205"/>
      <c r="E479" s="164"/>
      <c r="F479" s="165"/>
      <c r="G479" s="165"/>
      <c r="H479" s="165"/>
      <c r="I479" s="165"/>
      <c r="J479" s="165"/>
      <c r="K479" s="174"/>
      <c r="L479" s="174"/>
      <c r="M479" s="174"/>
      <c r="N479" s="174"/>
      <c r="O479" s="173"/>
      <c r="P479" s="165"/>
    </row>
    <row r="480" spans="2:16">
      <c r="B480" s="181"/>
      <c r="C480" s="181"/>
      <c r="D480" s="205"/>
      <c r="E480" s="164"/>
      <c r="F480" s="167"/>
      <c r="G480" s="165"/>
      <c r="H480" s="165"/>
      <c r="I480" s="165"/>
      <c r="J480" s="165"/>
      <c r="K480" s="174"/>
      <c r="L480" s="174"/>
      <c r="M480" s="174"/>
      <c r="N480" s="174"/>
      <c r="O480" s="173"/>
      <c r="P480" s="165"/>
    </row>
    <row r="481" spans="2:16">
      <c r="B481" s="181"/>
      <c r="C481" s="181"/>
      <c r="D481" s="205"/>
      <c r="E481" s="164"/>
      <c r="F481" s="167"/>
      <c r="G481" s="165"/>
      <c r="H481" s="165"/>
      <c r="I481" s="165"/>
      <c r="J481" s="165"/>
      <c r="K481" s="174"/>
      <c r="L481" s="174"/>
      <c r="M481" s="174"/>
      <c r="N481" s="174"/>
      <c r="O481" s="173"/>
      <c r="P481" s="165"/>
    </row>
    <row r="482" spans="2:16">
      <c r="B482" s="181"/>
      <c r="C482" s="181"/>
      <c r="D482" s="205"/>
      <c r="E482" s="164"/>
      <c r="F482" s="167"/>
      <c r="G482" s="165"/>
      <c r="H482" s="165"/>
      <c r="I482" s="165"/>
      <c r="J482" s="165"/>
      <c r="K482" s="174"/>
      <c r="L482" s="174"/>
      <c r="M482" s="174"/>
      <c r="N482" s="174"/>
      <c r="O482" s="173"/>
      <c r="P482" s="165"/>
    </row>
    <row r="483" spans="2:16">
      <c r="B483" s="181"/>
      <c r="C483" s="181"/>
      <c r="D483" s="205"/>
      <c r="E483" s="164"/>
      <c r="F483" s="167"/>
      <c r="G483" s="165"/>
      <c r="H483" s="165"/>
      <c r="I483" s="165"/>
      <c r="J483" s="165"/>
      <c r="K483" s="174"/>
      <c r="L483" s="174"/>
      <c r="M483" s="174"/>
      <c r="N483" s="174"/>
      <c r="O483" s="173"/>
      <c r="P483" s="165"/>
    </row>
    <row r="484" spans="2:16">
      <c r="B484" s="181"/>
      <c r="C484" s="181"/>
      <c r="D484" s="205"/>
      <c r="E484" s="164"/>
      <c r="F484" s="167"/>
      <c r="G484" s="165"/>
      <c r="H484" s="165"/>
      <c r="I484" s="165"/>
      <c r="J484" s="165"/>
      <c r="K484" s="174"/>
      <c r="L484" s="174"/>
      <c r="M484" s="174"/>
      <c r="N484" s="174"/>
      <c r="O484" s="173"/>
      <c r="P484" s="165"/>
    </row>
    <row r="485" spans="2:16">
      <c r="B485" s="181"/>
      <c r="C485" s="181"/>
      <c r="D485" s="205"/>
      <c r="E485" s="164"/>
      <c r="F485" s="167"/>
      <c r="G485" s="165"/>
      <c r="H485" s="165"/>
      <c r="I485" s="165"/>
      <c r="J485" s="165"/>
      <c r="K485" s="174"/>
      <c r="L485" s="174"/>
      <c r="M485" s="174"/>
      <c r="N485" s="174"/>
      <c r="O485" s="173"/>
      <c r="P485" s="165"/>
    </row>
    <row r="486" spans="2:16">
      <c r="B486" s="181"/>
      <c r="C486" s="181"/>
      <c r="D486" s="205"/>
      <c r="E486" s="164"/>
      <c r="F486" s="167"/>
      <c r="G486" s="165"/>
      <c r="H486" s="165"/>
      <c r="I486" s="165"/>
      <c r="J486" s="165"/>
      <c r="K486" s="174"/>
      <c r="L486" s="174"/>
      <c r="M486" s="174"/>
      <c r="N486" s="174"/>
      <c r="O486" s="173"/>
      <c r="P486" s="165"/>
    </row>
    <row r="487" spans="2:16">
      <c r="B487" s="181"/>
      <c r="C487" s="181"/>
      <c r="D487" s="205"/>
      <c r="E487" s="164"/>
      <c r="F487" s="167"/>
      <c r="G487" s="165"/>
      <c r="H487" s="165"/>
      <c r="I487" s="165"/>
      <c r="J487" s="165"/>
      <c r="K487" s="174"/>
      <c r="L487" s="174"/>
      <c r="M487" s="174"/>
      <c r="N487" s="174"/>
      <c r="O487" s="173"/>
      <c r="P487" s="165"/>
    </row>
    <row r="488" spans="2:16">
      <c r="B488" s="181"/>
      <c r="C488" s="181"/>
      <c r="D488" s="205"/>
      <c r="E488" s="164"/>
      <c r="F488" s="167"/>
      <c r="G488" s="165"/>
      <c r="H488" s="165"/>
      <c r="I488" s="165"/>
      <c r="J488" s="165"/>
      <c r="K488" s="174"/>
      <c r="L488" s="174"/>
      <c r="M488" s="174"/>
      <c r="N488" s="174"/>
      <c r="O488" s="173"/>
      <c r="P488" s="165"/>
    </row>
    <row r="489" spans="2:16">
      <c r="B489" s="182"/>
      <c r="C489" s="182"/>
      <c r="D489" s="205"/>
      <c r="E489" s="168"/>
      <c r="F489" s="169"/>
      <c r="G489" s="165"/>
      <c r="H489" s="165"/>
      <c r="I489" s="165"/>
      <c r="J489" s="165"/>
      <c r="K489" s="176"/>
      <c r="L489" s="176"/>
      <c r="M489" s="176"/>
      <c r="N489" s="176"/>
      <c r="O489" s="175"/>
      <c r="P489" s="170"/>
    </row>
  </sheetData>
  <mergeCells count="8">
    <mergeCell ref="P7:P8"/>
    <mergeCell ref="C7:C8"/>
    <mergeCell ref="F7:F8"/>
    <mergeCell ref="B7:B8"/>
    <mergeCell ref="G7:J7"/>
    <mergeCell ref="K7:M7"/>
    <mergeCell ref="N7:N8"/>
    <mergeCell ref="O7:O8"/>
  </mergeCells>
  <dataValidations count="1">
    <dataValidation type="list" allowBlank="1" showInputMessage="1" showErrorMessage="1" sqref="C10:C489" xr:uid="{00000000-0002-0000-0300-000000000000}">
      <formula1>MACT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O505"/>
  <sheetViews>
    <sheetView showGridLines="0" topLeftCell="A13" zoomScale="85" zoomScaleNormal="85" workbookViewId="0">
      <selection activeCell="J30" sqref="J30"/>
    </sheetView>
  </sheetViews>
  <sheetFormatPr defaultRowHeight="15.75"/>
  <cols>
    <col min="1" max="1" width="3" customWidth="1"/>
    <col min="2" max="2" width="14.5" style="127" customWidth="1"/>
    <col min="3" max="3" width="25.125" customWidth="1"/>
    <col min="4" max="4" width="11.375" style="129" customWidth="1"/>
    <col min="5" max="5" width="9.625" style="121" customWidth="1"/>
    <col min="6" max="6" width="11.375" style="122" customWidth="1"/>
    <col min="7" max="7" width="15.25" style="122" customWidth="1"/>
    <col min="8" max="8" width="10.125" style="122" bestFit="1" customWidth="1"/>
    <col min="9" max="9" width="10.625" style="177" customWidth="1"/>
    <col min="10" max="10" width="13.125" style="122" customWidth="1"/>
    <col min="11" max="11" width="14.5" style="122" customWidth="1"/>
    <col min="12" max="14" width="13" style="122" customWidth="1"/>
    <col min="15" max="15" width="9.375" style="258" customWidth="1"/>
  </cols>
  <sheetData>
    <row r="1" spans="1:15">
      <c r="A1" s="119" t="str">
        <f>"                                         "&amp;'Thông tin DN'!C5&amp;" "&amp;'Thông tin DN'!D5</f>
        <v xml:space="preserve">                                         Tên đơn vị:  Công Ty TNHH ABC</v>
      </c>
      <c r="B1"/>
      <c r="D1"/>
      <c r="E1"/>
      <c r="F1"/>
      <c r="G1"/>
      <c r="H1"/>
      <c r="J1"/>
      <c r="K1"/>
      <c r="L1"/>
      <c r="M1"/>
      <c r="N1"/>
      <c r="O1" s="256"/>
    </row>
    <row r="2" spans="1:15">
      <c r="A2" s="119" t="str">
        <f>"                                         "&amp;'Thông tin DN'!C6&amp;" "&amp;'Thông tin DN'!D6</f>
        <v xml:space="preserve">                                         Địa chỉ: </v>
      </c>
      <c r="B2"/>
      <c r="D2"/>
      <c r="E2"/>
      <c r="F2"/>
      <c r="G2"/>
      <c r="H2"/>
      <c r="J2"/>
      <c r="K2"/>
      <c r="L2"/>
      <c r="M2"/>
      <c r="N2"/>
      <c r="O2" s="256"/>
    </row>
    <row r="3" spans="1:15">
      <c r="A3" s="119" t="str">
        <f>"                                         "&amp;'Thông tin DN'!C7&amp;" "&amp;'Thông tin DN'!D7</f>
        <v xml:space="preserve">                                         MST:  </v>
      </c>
      <c r="B3"/>
      <c r="D3"/>
      <c r="E3"/>
      <c r="F3"/>
      <c r="G3"/>
      <c r="H3"/>
      <c r="J3"/>
      <c r="K3"/>
      <c r="L3"/>
      <c r="M3"/>
      <c r="N3"/>
      <c r="O3" s="256"/>
    </row>
    <row r="4" spans="1:15" ht="22.5">
      <c r="B4"/>
      <c r="C4" s="120" t="s">
        <v>220</v>
      </c>
      <c r="D4" s="120"/>
      <c r="E4" s="120"/>
      <c r="F4" s="120"/>
      <c r="G4" s="120"/>
      <c r="H4" s="120"/>
      <c r="I4" s="157"/>
      <c r="J4" s="120"/>
      <c r="K4" s="120"/>
      <c r="L4"/>
      <c r="M4"/>
      <c r="N4"/>
      <c r="O4" s="256"/>
    </row>
    <row r="5" spans="1:15">
      <c r="B5"/>
      <c r="D5"/>
      <c r="E5"/>
      <c r="F5"/>
      <c r="G5"/>
      <c r="H5"/>
      <c r="J5"/>
      <c r="K5"/>
      <c r="L5"/>
      <c r="M5"/>
      <c r="N5"/>
      <c r="O5" s="256"/>
    </row>
    <row r="6" spans="1:15">
      <c r="B6"/>
      <c r="C6" s="230" t="s">
        <v>196</v>
      </c>
      <c r="D6" t="s">
        <v>187</v>
      </c>
      <c r="E6"/>
      <c r="F6"/>
      <c r="G6"/>
      <c r="H6"/>
      <c r="J6"/>
      <c r="K6"/>
      <c r="L6"/>
      <c r="M6"/>
      <c r="N6"/>
      <c r="O6" s="256"/>
    </row>
    <row r="7" spans="1:15">
      <c r="B7" s="123" t="s">
        <v>52</v>
      </c>
      <c r="C7" t="str">
        <f>VLOOKUP('Chi tiết'!$D$6,'Hợp đồng'!$B$9:$V$101,5,0)</f>
        <v>Công Ty TNHH B</v>
      </c>
      <c r="D7"/>
      <c r="E7"/>
      <c r="F7"/>
      <c r="G7"/>
      <c r="H7"/>
      <c r="J7"/>
      <c r="K7"/>
      <c r="L7"/>
      <c r="M7"/>
      <c r="N7"/>
      <c r="O7" s="256"/>
    </row>
    <row r="8" spans="1:15">
      <c r="B8" s="123" t="s">
        <v>59</v>
      </c>
      <c r="C8" t="str">
        <f>VLOOKUP('Chi tiết'!$D$6,'Hợp đồng'!$B$9:$V$101,2,0)</f>
        <v>Xây Trường Học</v>
      </c>
      <c r="D8"/>
      <c r="E8"/>
      <c r="F8"/>
      <c r="G8"/>
      <c r="H8"/>
      <c r="J8"/>
      <c r="K8"/>
      <c r="L8"/>
      <c r="M8"/>
      <c r="N8"/>
      <c r="O8" s="256"/>
    </row>
    <row r="9" spans="1:15">
      <c r="B9" s="124" t="s">
        <v>53</v>
      </c>
      <c r="C9" t="str">
        <f>VLOOKUP('Chi tiết'!$D$6,'Hợp đồng'!$B$9:$V$101,3,0)</f>
        <v>Xã vinh phú</v>
      </c>
      <c r="D9"/>
      <c r="E9"/>
      <c r="F9"/>
      <c r="G9"/>
      <c r="H9"/>
      <c r="L9"/>
      <c r="M9"/>
      <c r="N9"/>
      <c r="O9" s="256"/>
    </row>
    <row r="10" spans="1:15">
      <c r="B10" s="123" t="s">
        <v>54</v>
      </c>
      <c r="C10" t="str">
        <f>VLOOKUP('Chi tiết'!$D$6,'Hợp đồng'!$B$9:$V$101,6,0)</f>
        <v>02/HĐKT/TNC</v>
      </c>
      <c r="D10"/>
      <c r="E10" s="125" t="s">
        <v>56</v>
      </c>
      <c r="F10"/>
      <c r="G10" s="127">
        <f>VLOOKUP('Chi tiết'!$D$6,'Hợp đồng'!$B$9:$V$101,7,0)</f>
        <v>41641</v>
      </c>
      <c r="I10" s="158"/>
      <c r="L10" s="125"/>
      <c r="M10" s="125"/>
      <c r="N10" s="125"/>
      <c r="O10" s="257"/>
    </row>
    <row r="11" spans="1:15">
      <c r="B11" s="123" t="s">
        <v>70</v>
      </c>
      <c r="C11" s="126" t="s">
        <v>57</v>
      </c>
      <c r="D11" s="127">
        <f>VLOOKUP('Chi tiết'!$D$6,'Hợp đồng'!$B$9:$V$101,11,0)</f>
        <v>41675</v>
      </c>
      <c r="E11" s="125" t="s">
        <v>58</v>
      </c>
      <c r="F11"/>
      <c r="G11" s="127">
        <f>VLOOKUP('Chi tiết'!$D$6,'Hợp đồng'!$B$9:$V$101,12,0)</f>
        <v>41901</v>
      </c>
      <c r="I11" s="158"/>
      <c r="J11"/>
      <c r="L11" s="125"/>
      <c r="M11" s="125"/>
      <c r="N11" s="125"/>
      <c r="O11" s="257"/>
    </row>
    <row r="12" spans="1:15">
      <c r="B12" s="124" t="s">
        <v>55</v>
      </c>
      <c r="C12" s="122">
        <f>VLOOKUP('Chi tiết'!$D$6,'Hợp đồng'!$B$9:$V$101,8,0)</f>
        <v>1500000000</v>
      </c>
      <c r="D12"/>
      <c r="E12"/>
      <c r="F12"/>
      <c r="G12"/>
      <c r="I12" s="158"/>
      <c r="J12"/>
      <c r="L12"/>
      <c r="M12"/>
      <c r="N12"/>
      <c r="O12" s="256"/>
    </row>
    <row r="13" spans="1:15">
      <c r="B13" s="124" t="s">
        <v>88</v>
      </c>
      <c r="C13" s="122">
        <f>VLOOKUP('Chi tiết'!$D$6,'Hợp đồng'!$B$9:$V$101,9,0)</f>
        <v>-500000000</v>
      </c>
      <c r="D13"/>
      <c r="E13"/>
      <c r="F13"/>
      <c r="G13"/>
      <c r="I13" s="158"/>
      <c r="J13" s="156"/>
      <c r="L13" s="140"/>
      <c r="M13" s="140"/>
      <c r="N13"/>
      <c r="O13" s="256"/>
    </row>
    <row r="14" spans="1:15">
      <c r="B14" s="124" t="s">
        <v>89</v>
      </c>
      <c r="C14" s="147">
        <f>C12+C13</f>
        <v>1000000000</v>
      </c>
      <c r="D14"/>
      <c r="E14" s="125" t="s">
        <v>92</v>
      </c>
      <c r="G14" s="151">
        <f ca="1">C14-G16</f>
        <v>900000000</v>
      </c>
      <c r="L14"/>
      <c r="M14"/>
      <c r="N14"/>
      <c r="O14" s="256"/>
    </row>
    <row r="15" spans="1:15">
      <c r="A15" s="128" t="s">
        <v>64</v>
      </c>
      <c r="B15"/>
      <c r="D15"/>
      <c r="E15" s="125"/>
      <c r="G15" s="152"/>
      <c r="J15" s="140"/>
      <c r="K15"/>
      <c r="L15"/>
      <c r="M15"/>
      <c r="N15"/>
      <c r="O15" s="256"/>
    </row>
    <row r="16" spans="1:15">
      <c r="A16" s="128"/>
      <c r="B16"/>
      <c r="C16" s="183" t="s">
        <v>91</v>
      </c>
      <c r="D16"/>
      <c r="E16" s="125" t="s">
        <v>93</v>
      </c>
      <c r="G16" s="153">
        <f ca="1">N25</f>
        <v>100000000</v>
      </c>
      <c r="I16" s="159"/>
      <c r="J16"/>
      <c r="K16"/>
      <c r="L16"/>
      <c r="M16"/>
      <c r="N16"/>
      <c r="O16" s="256"/>
    </row>
    <row r="17" spans="1:15">
      <c r="A17" s="143" t="s">
        <v>65</v>
      </c>
      <c r="B17" s="141"/>
      <c r="C17" s="148">
        <f ca="1">J25</f>
        <v>345343979.5</v>
      </c>
      <c r="D17"/>
      <c r="E17" s="156" t="s">
        <v>141</v>
      </c>
      <c r="G17" s="154">
        <f ca="1">C14-C21</f>
        <v>523116020.5</v>
      </c>
      <c r="J17"/>
      <c r="K17"/>
      <c r="L17"/>
      <c r="M17"/>
      <c r="N17"/>
      <c r="O17" s="256"/>
    </row>
    <row r="18" spans="1:15">
      <c r="A18" s="144" t="s">
        <v>66</v>
      </c>
      <c r="B18" s="142"/>
      <c r="C18" s="149">
        <f ca="1">K25</f>
        <v>131540000</v>
      </c>
      <c r="D18"/>
      <c r="H18"/>
      <c r="J18"/>
      <c r="K18"/>
      <c r="L18"/>
      <c r="M18"/>
      <c r="N18"/>
      <c r="O18" s="256"/>
    </row>
    <row r="19" spans="1:15">
      <c r="A19" s="144" t="s">
        <v>67</v>
      </c>
      <c r="B19" s="142"/>
      <c r="C19" s="149">
        <f ca="1">L25</f>
        <v>0</v>
      </c>
      <c r="D19"/>
      <c r="H19"/>
      <c r="J19"/>
      <c r="K19"/>
      <c r="L19"/>
      <c r="M19"/>
      <c r="N19"/>
      <c r="O19" s="256"/>
    </row>
    <row r="20" spans="1:15">
      <c r="A20" s="144" t="s">
        <v>95</v>
      </c>
      <c r="B20" s="142"/>
      <c r="C20" s="149">
        <f ca="1">M25</f>
        <v>5988625</v>
      </c>
      <c r="D20"/>
      <c r="H20"/>
      <c r="J20"/>
      <c r="K20"/>
      <c r="L20"/>
      <c r="M20"/>
      <c r="N20"/>
      <c r="O20" s="256"/>
    </row>
    <row r="21" spans="1:15">
      <c r="A21" s="145" t="s">
        <v>87</v>
      </c>
      <c r="B21" s="146"/>
      <c r="C21" s="150">
        <f ca="1">SUM(C17:C19)</f>
        <v>476883979.5</v>
      </c>
      <c r="D21"/>
      <c r="H21"/>
      <c r="J21"/>
      <c r="K21"/>
      <c r="L21"/>
      <c r="M21"/>
      <c r="N21"/>
      <c r="O21" s="256"/>
    </row>
    <row r="22" spans="1:15" ht="16.5" thickBot="1">
      <c r="A22" s="119"/>
      <c r="B22" s="124"/>
      <c r="C22" s="136"/>
      <c r="D22"/>
      <c r="E22"/>
      <c r="F22"/>
      <c r="G22"/>
      <c r="H22"/>
      <c r="J22"/>
      <c r="K22"/>
      <c r="L22"/>
      <c r="M22"/>
      <c r="N22"/>
      <c r="O22" s="256"/>
    </row>
    <row r="23" spans="1:15" ht="15.75" customHeight="1">
      <c r="B23" s="315" t="s">
        <v>60</v>
      </c>
      <c r="C23" s="186" t="s">
        <v>61</v>
      </c>
      <c r="D23" s="186" t="s">
        <v>62</v>
      </c>
      <c r="E23" s="188" t="s">
        <v>63</v>
      </c>
      <c r="F23" s="317" t="s">
        <v>68</v>
      </c>
      <c r="G23" s="318"/>
      <c r="H23" s="318"/>
      <c r="I23" s="319"/>
      <c r="J23" s="320" t="s">
        <v>69</v>
      </c>
      <c r="K23" s="320"/>
      <c r="L23" s="320"/>
      <c r="M23" s="321" t="s">
        <v>94</v>
      </c>
      <c r="N23" s="327" t="s">
        <v>143</v>
      </c>
      <c r="O23" s="325" t="s">
        <v>90</v>
      </c>
    </row>
    <row r="24" spans="1:15" ht="32.25" thickBot="1">
      <c r="B24" s="316"/>
      <c r="C24" s="187"/>
      <c r="D24" s="187"/>
      <c r="E24" s="189"/>
      <c r="F24" s="138" t="s">
        <v>85</v>
      </c>
      <c r="G24" s="138" t="s">
        <v>83</v>
      </c>
      <c r="H24" s="139" t="s">
        <v>84</v>
      </c>
      <c r="I24" s="178" t="s">
        <v>142</v>
      </c>
      <c r="J24" s="138" t="s">
        <v>85</v>
      </c>
      <c r="K24" s="138" t="s">
        <v>83</v>
      </c>
      <c r="L24" s="139" t="s">
        <v>84</v>
      </c>
      <c r="M24" s="322"/>
      <c r="N24" s="328"/>
      <c r="O24" s="326"/>
    </row>
    <row r="25" spans="1:15">
      <c r="B25" s="184"/>
      <c r="C25" s="186" t="s">
        <v>86</v>
      </c>
      <c r="D25" s="186"/>
      <c r="E25" s="259"/>
      <c r="F25" s="260"/>
      <c r="G25" s="260"/>
      <c r="H25" s="185"/>
      <c r="I25" s="261"/>
      <c r="J25" s="262">
        <f ca="1">SUM(J26:J572)</f>
        <v>345343979.5</v>
      </c>
      <c r="K25" s="262">
        <f t="shared" ref="K25:N25" ca="1" si="0">SUM(K26:K572)</f>
        <v>131540000</v>
      </c>
      <c r="L25" s="262">
        <f t="shared" ca="1" si="0"/>
        <v>0</v>
      </c>
      <c r="M25" s="262">
        <f t="shared" ca="1" si="0"/>
        <v>5988625</v>
      </c>
      <c r="N25" s="262">
        <f t="shared" ca="1" si="0"/>
        <v>100000000</v>
      </c>
      <c r="O25" s="263"/>
    </row>
    <row r="26" spans="1:15">
      <c r="B26" s="264">
        <f>IF($O26="","",INDEX('Nhập liệu'!$B$10:$B$10000,'Chi tiết'!$O26))</f>
        <v>41816</v>
      </c>
      <c r="C26" s="160" t="str">
        <f>IF($O26="","",INDEX('Nhập liệu'!$D$10:$D$10000,'Chi tiết'!$O26))</f>
        <v>Chi tiền photo A2</v>
      </c>
      <c r="D26" s="275" t="str">
        <f>IF($O26="","",INDEX('Nhập liệu'!$E$10:$E$10000,'Chi tiết'!$O26))</f>
        <v>tờ</v>
      </c>
      <c r="E26" s="274">
        <f>IF($O26="","",INDEX('Nhập liệu'!$F$10:$F$10000,'Chi tiết'!$O26))</f>
        <v>83</v>
      </c>
      <c r="F26" s="275">
        <f>IF($O26="","",INDEX('Nhập liệu'!$G$10:$G$10000,'Chi tiết'!$O26))</f>
        <v>0</v>
      </c>
      <c r="G26" s="275">
        <f>IF($O26="","",INDEX('Nhập liệu'!$H$10:$H$10000,'Chi tiết'!$O26))</f>
        <v>0</v>
      </c>
      <c r="H26" s="275">
        <f>IF($O26="","",INDEX('Nhập liệu'!$I$10:$I$10000,'Chi tiết'!$O26))</f>
        <v>0</v>
      </c>
      <c r="I26" s="275">
        <f>IF($O26="","",INDEX('Nhập liệu'!$J$10:$J$10000,'Chi tiết'!$O26))</f>
        <v>3000</v>
      </c>
      <c r="J26" s="275">
        <f>IF($O26="","",INDEX('Nhập liệu'!$K$10:$K$10000,'Chi tiết'!$O26))</f>
        <v>0</v>
      </c>
      <c r="K26" s="275">
        <f>IF($O26="","",INDEX('Nhập liệu'!$L$10:$L$10000,'Chi tiết'!$O26))</f>
        <v>0</v>
      </c>
      <c r="L26" s="275">
        <f>IF($O26="","",INDEX('Nhập liệu'!$M$10:$M$10000,'Chi tiết'!$O26))</f>
        <v>0</v>
      </c>
      <c r="M26" s="275">
        <f>IF($O26="","",INDEX('Nhập liệu'!$N$10:$N$10000,'Chi tiết'!$O26))</f>
        <v>249000</v>
      </c>
      <c r="N26" s="275">
        <f>IF($O26="","",INDEX('Nhập liệu'!$O$10:$O$10000,'Chi tiết'!$O26))</f>
        <v>0</v>
      </c>
      <c r="O26" s="265">
        <f>IF(TYPE(MATCH($D$6,'Nhập liệu'!$C$10:$C$10000,0))=16,"",MATCH($D$6,'Nhập liệu'!$C$10:$C$10000,0))</f>
        <v>168</v>
      </c>
    </row>
    <row r="27" spans="1:15">
      <c r="B27" s="264">
        <f ca="1">IF($O27="","",INDEX('Nhập liệu'!$B$10:$B$10000,'Chi tiết'!$O27))</f>
        <v>41818</v>
      </c>
      <c r="C27" s="160" t="str">
        <f ca="1">IF($O27="","",INDEX('Nhập liệu'!$D$10:$D$10000,'Chi tiết'!$O27))</f>
        <v>Chi tiền mua vật tư xây láng trại</v>
      </c>
      <c r="D27" s="275">
        <f ca="1">IF($O27="","",INDEX('Nhập liệu'!$E$10:$E$10000,'Chi tiết'!$O27))</f>
        <v>0</v>
      </c>
      <c r="E27" s="274">
        <f ca="1">IF($O27="","",INDEX('Nhập liệu'!$F$10:$F$10000,'Chi tiết'!$O27))</f>
        <v>0</v>
      </c>
      <c r="F27" s="275">
        <f ca="1">IF($O27="","",INDEX('Nhập liệu'!$G$10:$G$10000,'Chi tiết'!$O27))</f>
        <v>0</v>
      </c>
      <c r="G27" s="275">
        <f ca="1">IF($O27="","",INDEX('Nhập liệu'!$H$10:$H$10000,'Chi tiết'!$O27))</f>
        <v>0</v>
      </c>
      <c r="H27" s="275">
        <f ca="1">IF($O27="","",INDEX('Nhập liệu'!$I$10:$I$10000,'Chi tiết'!$O27))</f>
        <v>0</v>
      </c>
      <c r="I27" s="275">
        <f ca="1">IF($O27="","",INDEX('Nhập liệu'!$J$10:$J$10000,'Chi tiết'!$O27))</f>
        <v>165000</v>
      </c>
      <c r="J27" s="275">
        <f ca="1">IF($O27="","",INDEX('Nhập liệu'!$K$10:$K$10000,'Chi tiết'!$O27))</f>
        <v>0</v>
      </c>
      <c r="K27" s="275">
        <f ca="1">IF($O27="","",INDEX('Nhập liệu'!$L$10:$L$10000,'Chi tiết'!$O27))</f>
        <v>0</v>
      </c>
      <c r="L27" s="275">
        <f ca="1">IF($O27="","",INDEX('Nhập liệu'!$M$10:$M$10000,'Chi tiết'!$O27))</f>
        <v>0</v>
      </c>
      <c r="M27" s="275">
        <f ca="1">IF($O27="","",INDEX('Nhập liệu'!$N$10:$N$10000,'Chi tiết'!$O27))</f>
        <v>165000</v>
      </c>
      <c r="N27" s="275">
        <f ca="1">IF($O27="","",INDEX('Nhập liệu'!$O$10:$O$10000,'Chi tiết'!$O27))</f>
        <v>0</v>
      </c>
      <c r="O27" s="266">
        <f ca="1">IF(TYPE(MATCH($D$6,OFFSET('Nhập liệu'!$C$10,O26,0):'Nhập liệu'!$C$10000,0)+O26)=16,"",MATCH($D$6,OFFSET('Nhập liệu'!$C$10,O26,0):'Nhập liệu'!$C$10000,0)+O26)</f>
        <v>169</v>
      </c>
    </row>
    <row r="28" spans="1:15">
      <c r="B28" s="264">
        <f ca="1">IF($O28="","",INDEX('Nhập liệu'!$B$10:$B$10000,'Chi tiết'!$O28))</f>
        <v>41818</v>
      </c>
      <c r="C28" s="160" t="str">
        <f ca="1">IF($O28="","",INDEX('Nhập liệu'!$D$10:$D$10000,'Chi tiết'!$O28))</f>
        <v>Thép lá mạ màu</v>
      </c>
      <c r="D28" s="275" t="str">
        <f ca="1">IF($O28="","",INDEX('Nhập liệu'!$E$10:$E$10000,'Chi tiết'!$O28))</f>
        <v>kg</v>
      </c>
      <c r="E28" s="274">
        <f ca="1">IF($O28="","",INDEX('Nhập liệu'!$F$10:$F$10000,'Chi tiết'!$O28))</f>
        <v>100</v>
      </c>
      <c r="F28" s="275">
        <f ca="1">IF($O28="","",INDEX('Nhập liệu'!$G$10:$G$10000,'Chi tiết'!$O28))</f>
        <v>25200</v>
      </c>
      <c r="G28" s="275">
        <f ca="1">IF($O28="","",INDEX('Nhập liệu'!$H$10:$H$10000,'Chi tiết'!$O28))</f>
        <v>0</v>
      </c>
      <c r="H28" s="275">
        <f ca="1">IF($O28="","",INDEX('Nhập liệu'!$I$10:$I$10000,'Chi tiết'!$O28))</f>
        <v>0</v>
      </c>
      <c r="I28" s="275">
        <f ca="1">IF($O28="","",INDEX('Nhập liệu'!$J$10:$J$10000,'Chi tiết'!$O28))</f>
        <v>0</v>
      </c>
      <c r="J28" s="275">
        <f ca="1">IF($O28="","",INDEX('Nhập liệu'!$K$10:$K$10000,'Chi tiết'!$O28))</f>
        <v>2520000</v>
      </c>
      <c r="K28" s="275">
        <f ca="1">IF($O28="","",INDEX('Nhập liệu'!$L$10:$L$10000,'Chi tiết'!$O28))</f>
        <v>0</v>
      </c>
      <c r="L28" s="275">
        <f ca="1">IF($O28="","",INDEX('Nhập liệu'!$M$10:$M$10000,'Chi tiết'!$O28))</f>
        <v>0</v>
      </c>
      <c r="M28" s="275">
        <f ca="1">IF($O28="","",INDEX('Nhập liệu'!$N$10:$N$10000,'Chi tiết'!$O28))</f>
        <v>0</v>
      </c>
      <c r="N28" s="275">
        <f ca="1">IF($O28="","",INDEX('Nhập liệu'!$O$10:$O$10000,'Chi tiết'!$O28))</f>
        <v>0</v>
      </c>
      <c r="O28" s="266">
        <f ca="1">IF(TYPE(MATCH($D$6,OFFSET('Nhập liệu'!$C$10,O27,0):'Nhập liệu'!$C$10000,0)+O27)=16,"",MATCH($D$6,OFFSET('Nhập liệu'!$C$10,O27,0):'Nhập liệu'!$C$10000,0)+O27)</f>
        <v>170</v>
      </c>
    </row>
    <row r="29" spans="1:15">
      <c r="B29" s="264">
        <f ca="1">IF($O29="","",INDEX('Nhập liệu'!$B$10:$B$10000,'Chi tiết'!$O29))</f>
        <v>41821</v>
      </c>
      <c r="C29" s="160" t="str">
        <f ca="1">IF($O29="","",INDEX('Nhập liệu'!$D$10:$D$10000,'Chi tiết'!$O29))</f>
        <v>Chi lương Chú Minh  từ 23/6/14 - 1/7/14</v>
      </c>
      <c r="D29" s="275" t="str">
        <f ca="1">IF($O29="","",INDEX('Nhập liệu'!$E$10:$E$10000,'Chi tiết'!$O29))</f>
        <v>công</v>
      </c>
      <c r="E29" s="274">
        <f ca="1">IF($O29="","",INDEX('Nhập liệu'!$F$10:$F$10000,'Chi tiết'!$O29))</f>
        <v>9</v>
      </c>
      <c r="F29" s="275">
        <f ca="1">IF($O29="","",INDEX('Nhập liệu'!$G$10:$G$10000,'Chi tiết'!$O29))</f>
        <v>230769</v>
      </c>
      <c r="G29" s="275">
        <f ca="1">IF($O29="","",INDEX('Nhập liệu'!$H$10:$H$10000,'Chi tiết'!$O29))</f>
        <v>0</v>
      </c>
      <c r="H29" s="275">
        <f ca="1">IF($O29="","",INDEX('Nhập liệu'!$I$10:$I$10000,'Chi tiết'!$O29))</f>
        <v>0</v>
      </c>
      <c r="I29" s="275">
        <f ca="1">IF($O29="","",INDEX('Nhập liệu'!$J$10:$J$10000,'Chi tiết'!$O29))</f>
        <v>0</v>
      </c>
      <c r="J29" s="275">
        <f ca="1">IF($O29="","",INDEX('Nhập liệu'!$K$10:$K$10000,'Chi tiết'!$O29))</f>
        <v>2076921</v>
      </c>
      <c r="K29" s="275">
        <f ca="1">IF($O29="","",INDEX('Nhập liệu'!$L$10:$L$10000,'Chi tiết'!$O29))</f>
        <v>0</v>
      </c>
      <c r="L29" s="275">
        <f ca="1">IF($O29="","",INDEX('Nhập liệu'!$M$10:$M$10000,'Chi tiết'!$O29))</f>
        <v>0</v>
      </c>
      <c r="M29" s="275">
        <f ca="1">IF($O29="","",INDEX('Nhập liệu'!$N$10:$N$10000,'Chi tiết'!$O29))</f>
        <v>0</v>
      </c>
      <c r="N29" s="275">
        <f ca="1">IF($O29="","",INDEX('Nhập liệu'!$O$10:$O$10000,'Chi tiết'!$O29))</f>
        <v>0</v>
      </c>
      <c r="O29" s="266">
        <f ca="1">IF(TYPE(MATCH($D$6,OFFSET('Nhập liệu'!$C$10,O28,0):'Nhập liệu'!$C$10000,0)+O28)=16,"",MATCH($D$6,OFFSET('Nhập liệu'!$C$10,O28,0):'Nhập liệu'!$C$10000,0)+O28)</f>
        <v>171</v>
      </c>
    </row>
    <row r="30" spans="1:15">
      <c r="B30" s="264">
        <f ca="1">IF($O30="","",INDEX('Nhập liệu'!$B$10:$B$10000,'Chi tiết'!$O30))</f>
        <v>41822</v>
      </c>
      <c r="C30" s="160" t="str">
        <f ca="1">IF($O30="","",INDEX('Nhập liệu'!$D$10:$D$10000,'Chi tiết'!$O30))</f>
        <v>Đinh 7 phân</v>
      </c>
      <c r="D30" s="275" t="str">
        <f ca="1">IF($O30="","",INDEX('Nhập liệu'!$E$10:$E$10000,'Chi tiết'!$O30))</f>
        <v>kg</v>
      </c>
      <c r="E30" s="274">
        <f ca="1">IF($O30="","",INDEX('Nhập liệu'!$F$10:$F$10000,'Chi tiết'!$O30))</f>
        <v>3</v>
      </c>
      <c r="F30" s="275">
        <f ca="1">IF($O30="","",INDEX('Nhập liệu'!$G$10:$G$10000,'Chi tiết'!$O30))</f>
        <v>22000</v>
      </c>
      <c r="G30" s="275">
        <f ca="1">IF($O30="","",INDEX('Nhập liệu'!$H$10:$H$10000,'Chi tiết'!$O30))</f>
        <v>0</v>
      </c>
      <c r="H30" s="275">
        <f ca="1">IF($O30="","",INDEX('Nhập liệu'!$I$10:$I$10000,'Chi tiết'!$O30))</f>
        <v>0</v>
      </c>
      <c r="I30" s="275">
        <f ca="1">IF($O30="","",INDEX('Nhập liệu'!$J$10:$J$10000,'Chi tiết'!$O30))</f>
        <v>0</v>
      </c>
      <c r="J30" s="275">
        <f ca="1">IF($O30="","",INDEX('Nhập liệu'!$K$10:$K$10000,'Chi tiết'!$O30))</f>
        <v>66000</v>
      </c>
      <c r="K30" s="275">
        <f ca="1">IF($O30="","",INDEX('Nhập liệu'!$L$10:$L$10000,'Chi tiết'!$O30))</f>
        <v>0</v>
      </c>
      <c r="L30" s="275">
        <f ca="1">IF($O30="","",INDEX('Nhập liệu'!$M$10:$M$10000,'Chi tiết'!$O30))</f>
        <v>0</v>
      </c>
      <c r="M30" s="275">
        <f ca="1">IF($O30="","",INDEX('Nhập liệu'!$N$10:$N$10000,'Chi tiết'!$O30))</f>
        <v>0</v>
      </c>
      <c r="N30" s="275">
        <f ca="1">IF($O30="","",INDEX('Nhập liệu'!$O$10:$O$10000,'Chi tiết'!$O30))</f>
        <v>0</v>
      </c>
      <c r="O30" s="266">
        <f ca="1">IF(TYPE(MATCH($D$6,OFFSET('Nhập liệu'!$C$10,O29,0):'Nhập liệu'!$C$10000,0)+O29)=16,"",MATCH($D$6,OFFSET('Nhập liệu'!$C$10,O29,0):'Nhập liệu'!$C$10000,0)+O29)</f>
        <v>172</v>
      </c>
    </row>
    <row r="31" spans="1:15">
      <c r="B31" s="264">
        <f ca="1">IF($O31="","",INDEX('Nhập liệu'!$B$10:$B$10000,'Chi tiết'!$O31))</f>
        <v>41822</v>
      </c>
      <c r="C31" s="160" t="str">
        <f ca="1">IF($O31="","",INDEX('Nhập liệu'!$D$10:$D$10000,'Chi tiết'!$O31))</f>
        <v>Đinh 5 phân</v>
      </c>
      <c r="D31" s="275" t="str">
        <f ca="1">IF($O31="","",INDEX('Nhập liệu'!$E$10:$E$10000,'Chi tiết'!$O31))</f>
        <v>kg</v>
      </c>
      <c r="E31" s="274">
        <f ca="1">IF($O31="","",INDEX('Nhập liệu'!$F$10:$F$10000,'Chi tiết'!$O31))</f>
        <v>1</v>
      </c>
      <c r="F31" s="275">
        <f ca="1">IF($O31="","",INDEX('Nhập liệu'!$G$10:$G$10000,'Chi tiết'!$O31))</f>
        <v>22000</v>
      </c>
      <c r="G31" s="275">
        <f ca="1">IF($O31="","",INDEX('Nhập liệu'!$H$10:$H$10000,'Chi tiết'!$O31))</f>
        <v>0</v>
      </c>
      <c r="H31" s="275">
        <f ca="1">IF($O31="","",INDEX('Nhập liệu'!$I$10:$I$10000,'Chi tiết'!$O31))</f>
        <v>0</v>
      </c>
      <c r="I31" s="275">
        <f ca="1">IF($O31="","",INDEX('Nhập liệu'!$J$10:$J$10000,'Chi tiết'!$O31))</f>
        <v>0</v>
      </c>
      <c r="J31" s="275">
        <f ca="1">IF($O31="","",INDEX('Nhập liệu'!$K$10:$K$10000,'Chi tiết'!$O31))</f>
        <v>22000</v>
      </c>
      <c r="K31" s="275">
        <f ca="1">IF($O31="","",INDEX('Nhập liệu'!$L$10:$L$10000,'Chi tiết'!$O31))</f>
        <v>0</v>
      </c>
      <c r="L31" s="275">
        <f ca="1">IF($O31="","",INDEX('Nhập liệu'!$M$10:$M$10000,'Chi tiết'!$O31))</f>
        <v>0</v>
      </c>
      <c r="M31" s="275">
        <f ca="1">IF($O31="","",INDEX('Nhập liệu'!$N$10:$N$10000,'Chi tiết'!$O31))</f>
        <v>0</v>
      </c>
      <c r="N31" s="275">
        <f ca="1">IF($O31="","",INDEX('Nhập liệu'!$O$10:$O$10000,'Chi tiết'!$O31))</f>
        <v>0</v>
      </c>
      <c r="O31" s="266">
        <f ca="1">IF(TYPE(MATCH($D$6,OFFSET('Nhập liệu'!$C$10,O30,0):'Nhập liệu'!$C$10000,0)+O30)=16,"",MATCH($D$6,OFFSET('Nhập liệu'!$C$10,O30,0):'Nhập liệu'!$C$10000,0)+O30)</f>
        <v>173</v>
      </c>
    </row>
    <row r="32" spans="1:15">
      <c r="B32" s="264">
        <f ca="1">IF($O32="","",INDEX('Nhập liệu'!$B$10:$B$10000,'Chi tiết'!$O32))</f>
        <v>41819</v>
      </c>
      <c r="C32" s="160" t="str">
        <f ca="1">IF($O32="","",INDEX('Nhập liệu'!$D$10:$D$10000,'Chi tiết'!$O32))</f>
        <v>Cừ 5</v>
      </c>
      <c r="D32" s="275" t="str">
        <f ca="1">IF($O32="","",INDEX('Nhập liệu'!$E$10:$E$10000,'Chi tiết'!$O32))</f>
        <v>cây</v>
      </c>
      <c r="E32" s="274">
        <f ca="1">IF($O32="","",INDEX('Nhập liệu'!$F$10:$F$10000,'Chi tiết'!$O32))</f>
        <v>1979</v>
      </c>
      <c r="F32" s="275">
        <f ca="1">IF($O32="","",INDEX('Nhập liệu'!$G$10:$G$10000,'Chi tiết'!$O32))</f>
        <v>28000</v>
      </c>
      <c r="G32" s="275">
        <f ca="1">IF($O32="","",INDEX('Nhập liệu'!$H$10:$H$10000,'Chi tiết'!$O32))</f>
        <v>0</v>
      </c>
      <c r="H32" s="275">
        <f ca="1">IF($O32="","",INDEX('Nhập liệu'!$I$10:$I$10000,'Chi tiết'!$O32))</f>
        <v>0</v>
      </c>
      <c r="I32" s="275">
        <f ca="1">IF($O32="","",INDEX('Nhập liệu'!$J$10:$J$10000,'Chi tiết'!$O32))</f>
        <v>0</v>
      </c>
      <c r="J32" s="275">
        <f ca="1">IF($O32="","",INDEX('Nhập liệu'!$K$10:$K$10000,'Chi tiết'!$O32))</f>
        <v>55412000</v>
      </c>
      <c r="K32" s="275">
        <f ca="1">IF($O32="","",INDEX('Nhập liệu'!$L$10:$L$10000,'Chi tiết'!$O32))</f>
        <v>0</v>
      </c>
      <c r="L32" s="275">
        <f ca="1">IF($O32="","",INDEX('Nhập liệu'!$M$10:$M$10000,'Chi tiết'!$O32))</f>
        <v>0</v>
      </c>
      <c r="M32" s="275">
        <f ca="1">IF($O32="","",INDEX('Nhập liệu'!$N$10:$N$10000,'Chi tiết'!$O32))</f>
        <v>0</v>
      </c>
      <c r="N32" s="275">
        <f ca="1">IF($O32="","",INDEX('Nhập liệu'!$O$10:$O$10000,'Chi tiết'!$O32))</f>
        <v>0</v>
      </c>
      <c r="O32" s="266">
        <f ca="1">IF(TYPE(MATCH($D$6,OFFSET('Nhập liệu'!$C$10,O31,0):'Nhập liệu'!$C$10000,0)+O31)=16,"",MATCH($D$6,OFFSET('Nhập liệu'!$C$10,O31,0):'Nhập liệu'!$C$10000,0)+O31)</f>
        <v>174</v>
      </c>
    </row>
    <row r="33" spans="2:15">
      <c r="B33" s="264">
        <f ca="1">IF($O33="","",INDEX('Nhập liệu'!$B$10:$B$10000,'Chi tiết'!$O33))</f>
        <v>41823</v>
      </c>
      <c r="C33" s="160" t="str">
        <f ca="1">IF($O33="","",INDEX('Nhập liệu'!$D$10:$D$10000,'Chi tiết'!$O33))</f>
        <v>Sắt Ø6</v>
      </c>
      <c r="D33" s="275" t="str">
        <f ca="1">IF($O33="","",INDEX('Nhập liệu'!$E$10:$E$10000,'Chi tiết'!$O33))</f>
        <v>kg</v>
      </c>
      <c r="E33" s="274">
        <f ca="1">IF($O33="","",INDEX('Nhập liệu'!$F$10:$F$10000,'Chi tiết'!$O33))</f>
        <v>1796</v>
      </c>
      <c r="F33" s="275">
        <f ca="1">IF($O33="","",INDEX('Nhập liệu'!$G$10:$G$10000,'Chi tiết'!$O33))</f>
        <v>14700</v>
      </c>
      <c r="G33" s="275">
        <f ca="1">IF($O33="","",INDEX('Nhập liệu'!$H$10:$H$10000,'Chi tiết'!$O33))</f>
        <v>0</v>
      </c>
      <c r="H33" s="275">
        <f ca="1">IF($O33="","",INDEX('Nhập liệu'!$I$10:$I$10000,'Chi tiết'!$O33))</f>
        <v>0</v>
      </c>
      <c r="I33" s="275">
        <f ca="1">IF($O33="","",INDEX('Nhập liệu'!$J$10:$J$10000,'Chi tiết'!$O33))</f>
        <v>0</v>
      </c>
      <c r="J33" s="275">
        <f ca="1">IF($O33="","",INDEX('Nhập liệu'!$K$10:$K$10000,'Chi tiết'!$O33))</f>
        <v>26401200</v>
      </c>
      <c r="K33" s="275">
        <f ca="1">IF($O33="","",INDEX('Nhập liệu'!$L$10:$L$10000,'Chi tiết'!$O33))</f>
        <v>0</v>
      </c>
      <c r="L33" s="275">
        <f ca="1">IF($O33="","",INDEX('Nhập liệu'!$M$10:$M$10000,'Chi tiết'!$O33))</f>
        <v>0</v>
      </c>
      <c r="M33" s="275">
        <f ca="1">IF($O33="","",INDEX('Nhập liệu'!$N$10:$N$10000,'Chi tiết'!$O33))</f>
        <v>0</v>
      </c>
      <c r="N33" s="275">
        <f ca="1">IF($O33="","",INDEX('Nhập liệu'!$O$10:$O$10000,'Chi tiết'!$O33))</f>
        <v>0</v>
      </c>
      <c r="O33" s="266">
        <f ca="1">IF(TYPE(MATCH($D$6,OFFSET('Nhập liệu'!$C$10,O32,0):'Nhập liệu'!$C$10000,0)+O32)=16,"",MATCH($D$6,OFFSET('Nhập liệu'!$C$10,O32,0):'Nhập liệu'!$C$10000,0)+O32)</f>
        <v>175</v>
      </c>
    </row>
    <row r="34" spans="2:15">
      <c r="B34" s="264">
        <f ca="1">IF($O34="","",INDEX('Nhập liệu'!$B$10:$B$10000,'Chi tiết'!$O34))</f>
        <v>41823</v>
      </c>
      <c r="C34" s="160" t="str">
        <f ca="1">IF($O34="","",INDEX('Nhập liệu'!$D$10:$D$10000,'Chi tiết'!$O34))</f>
        <v>Sắt Ø8</v>
      </c>
      <c r="D34" s="275" t="str">
        <f ca="1">IF($O34="","",INDEX('Nhập liệu'!$E$10:$E$10000,'Chi tiết'!$O34))</f>
        <v>kg</v>
      </c>
      <c r="E34" s="274">
        <f ca="1">IF($O34="","",INDEX('Nhập liệu'!$F$10:$F$10000,'Chi tiết'!$O34))</f>
        <v>206</v>
      </c>
      <c r="F34" s="275">
        <f ca="1">IF($O34="","",INDEX('Nhập liệu'!$G$10:$G$10000,'Chi tiết'!$O34))</f>
        <v>14650</v>
      </c>
      <c r="G34" s="275">
        <f ca="1">IF($O34="","",INDEX('Nhập liệu'!$H$10:$H$10000,'Chi tiết'!$O34))</f>
        <v>0</v>
      </c>
      <c r="H34" s="275">
        <f ca="1">IF($O34="","",INDEX('Nhập liệu'!$I$10:$I$10000,'Chi tiết'!$O34))</f>
        <v>0</v>
      </c>
      <c r="I34" s="275">
        <f ca="1">IF($O34="","",INDEX('Nhập liệu'!$J$10:$J$10000,'Chi tiết'!$O34))</f>
        <v>0</v>
      </c>
      <c r="J34" s="275">
        <f ca="1">IF($O34="","",INDEX('Nhập liệu'!$K$10:$K$10000,'Chi tiết'!$O34))</f>
        <v>3017900</v>
      </c>
      <c r="K34" s="275">
        <f ca="1">IF($O34="","",INDEX('Nhập liệu'!$L$10:$L$10000,'Chi tiết'!$O34))</f>
        <v>0</v>
      </c>
      <c r="L34" s="275">
        <f ca="1">IF($O34="","",INDEX('Nhập liệu'!$M$10:$M$10000,'Chi tiết'!$O34))</f>
        <v>0</v>
      </c>
      <c r="M34" s="275">
        <f ca="1">IF($O34="","",INDEX('Nhập liệu'!$N$10:$N$10000,'Chi tiết'!$O34))</f>
        <v>0</v>
      </c>
      <c r="N34" s="275">
        <f ca="1">IF($O34="","",INDEX('Nhập liệu'!$O$10:$O$10000,'Chi tiết'!$O34))</f>
        <v>0</v>
      </c>
      <c r="O34" s="266">
        <f ca="1">IF(TYPE(MATCH($D$6,OFFSET('Nhập liệu'!$C$10,O33,0):'Nhập liệu'!$C$10000,0)+O33)=16,"",MATCH($D$6,OFFSET('Nhập liệu'!$C$10,O33,0):'Nhập liệu'!$C$10000,0)+O33)</f>
        <v>176</v>
      </c>
    </row>
    <row r="35" spans="2:15">
      <c r="B35" s="264">
        <f ca="1">IF($O35="","",INDEX('Nhập liệu'!$B$10:$B$10000,'Chi tiết'!$O35))</f>
        <v>41823</v>
      </c>
      <c r="C35" s="160" t="str">
        <f ca="1">IF($O35="","",INDEX('Nhập liệu'!$D$10:$D$10000,'Chi tiết'!$O35))</f>
        <v>Sắt Ø10</v>
      </c>
      <c r="D35" s="275" t="str">
        <f ca="1">IF($O35="","",INDEX('Nhập liệu'!$E$10:$E$10000,'Chi tiết'!$O35))</f>
        <v>cây</v>
      </c>
      <c r="E35" s="274">
        <f ca="1">IF($O35="","",INDEX('Nhập liệu'!$F$10:$F$10000,'Chi tiết'!$O35))</f>
        <v>230</v>
      </c>
      <c r="F35" s="275">
        <f ca="1">IF($O35="","",INDEX('Nhập liệu'!$G$10:$G$10000,'Chi tiết'!$O35))</f>
        <v>90500</v>
      </c>
      <c r="G35" s="275">
        <f ca="1">IF($O35="","",INDEX('Nhập liệu'!$H$10:$H$10000,'Chi tiết'!$O35))</f>
        <v>0</v>
      </c>
      <c r="H35" s="275">
        <f ca="1">IF($O35="","",INDEX('Nhập liệu'!$I$10:$I$10000,'Chi tiết'!$O35))</f>
        <v>0</v>
      </c>
      <c r="I35" s="275">
        <f ca="1">IF($O35="","",INDEX('Nhập liệu'!$J$10:$J$10000,'Chi tiết'!$O35))</f>
        <v>0</v>
      </c>
      <c r="J35" s="275">
        <f ca="1">IF($O35="","",INDEX('Nhập liệu'!$K$10:$K$10000,'Chi tiết'!$O35))</f>
        <v>20815000</v>
      </c>
      <c r="K35" s="275">
        <f ca="1">IF($O35="","",INDEX('Nhập liệu'!$L$10:$L$10000,'Chi tiết'!$O35))</f>
        <v>0</v>
      </c>
      <c r="L35" s="275">
        <f ca="1">IF($O35="","",INDEX('Nhập liệu'!$M$10:$M$10000,'Chi tiết'!$O35))</f>
        <v>0</v>
      </c>
      <c r="M35" s="275">
        <f ca="1">IF($O35="","",INDEX('Nhập liệu'!$N$10:$N$10000,'Chi tiết'!$O35))</f>
        <v>0</v>
      </c>
      <c r="N35" s="275">
        <f ca="1">IF($O35="","",INDEX('Nhập liệu'!$O$10:$O$10000,'Chi tiết'!$O35))</f>
        <v>0</v>
      </c>
      <c r="O35" s="266">
        <f ca="1">IF(TYPE(MATCH($D$6,OFFSET('Nhập liệu'!$C$10,O34,0):'Nhập liệu'!$C$10000,0)+O34)=16,"",MATCH($D$6,OFFSET('Nhập liệu'!$C$10,O34,0):'Nhập liệu'!$C$10000,0)+O34)</f>
        <v>177</v>
      </c>
    </row>
    <row r="36" spans="2:15">
      <c r="B36" s="264">
        <f ca="1">IF($O36="","",INDEX('Nhập liệu'!$B$10:$B$10000,'Chi tiết'!$O36))</f>
        <v>41823</v>
      </c>
      <c r="C36" s="160" t="str">
        <f ca="1">IF($O36="","",INDEX('Nhập liệu'!$D$10:$D$10000,'Chi tiết'!$O36))</f>
        <v>Sắt Ø12</v>
      </c>
      <c r="D36" s="275" t="str">
        <f ca="1">IF($O36="","",INDEX('Nhập liệu'!$E$10:$E$10000,'Chi tiết'!$O36))</f>
        <v>cây</v>
      </c>
      <c r="E36" s="274">
        <f ca="1">IF($O36="","",INDEX('Nhập liệu'!$F$10:$F$10000,'Chi tiết'!$O36))</f>
        <v>280</v>
      </c>
      <c r="F36" s="275">
        <f ca="1">IF($O36="","",INDEX('Nhập liệu'!$G$10:$G$10000,'Chi tiết'!$O36))</f>
        <v>142100</v>
      </c>
      <c r="G36" s="275">
        <f ca="1">IF($O36="","",INDEX('Nhập liệu'!$H$10:$H$10000,'Chi tiết'!$O36))</f>
        <v>0</v>
      </c>
      <c r="H36" s="275">
        <f ca="1">IF($O36="","",INDEX('Nhập liệu'!$I$10:$I$10000,'Chi tiết'!$O36))</f>
        <v>0</v>
      </c>
      <c r="I36" s="275">
        <f ca="1">IF($O36="","",INDEX('Nhập liệu'!$J$10:$J$10000,'Chi tiết'!$O36))</f>
        <v>0</v>
      </c>
      <c r="J36" s="275">
        <f ca="1">IF($O36="","",INDEX('Nhập liệu'!$K$10:$K$10000,'Chi tiết'!$O36))</f>
        <v>39788000</v>
      </c>
      <c r="K36" s="275">
        <f ca="1">IF($O36="","",INDEX('Nhập liệu'!$L$10:$L$10000,'Chi tiết'!$O36))</f>
        <v>0</v>
      </c>
      <c r="L36" s="275">
        <f ca="1">IF($O36="","",INDEX('Nhập liệu'!$M$10:$M$10000,'Chi tiết'!$O36))</f>
        <v>0</v>
      </c>
      <c r="M36" s="275">
        <f ca="1">IF($O36="","",INDEX('Nhập liệu'!$N$10:$N$10000,'Chi tiết'!$O36))</f>
        <v>0</v>
      </c>
      <c r="N36" s="275">
        <f ca="1">IF($O36="","",INDEX('Nhập liệu'!$O$10:$O$10000,'Chi tiết'!$O36))</f>
        <v>0</v>
      </c>
      <c r="O36" s="266">
        <f ca="1">IF(TYPE(MATCH($D$6,OFFSET('Nhập liệu'!$C$10,O35,0):'Nhập liệu'!$C$10000,0)+O35)=16,"",MATCH($D$6,OFFSET('Nhập liệu'!$C$10,O35,0):'Nhập liệu'!$C$10000,0)+O35)</f>
        <v>178</v>
      </c>
    </row>
    <row r="37" spans="2:15">
      <c r="B37" s="264">
        <f ca="1">IF($O37="","",INDEX('Nhập liệu'!$B$10:$B$10000,'Chi tiết'!$O37))</f>
        <v>41823</v>
      </c>
      <c r="C37" s="160" t="str">
        <f ca="1">IF($O37="","",INDEX('Nhập liệu'!$D$10:$D$10000,'Chi tiết'!$O37))</f>
        <v>Sắt Ø14</v>
      </c>
      <c r="D37" s="275" t="str">
        <f ca="1">IF($O37="","",INDEX('Nhập liệu'!$E$10:$E$10000,'Chi tiết'!$O37))</f>
        <v>cây</v>
      </c>
      <c r="E37" s="274">
        <f ca="1">IF($O37="","",INDEX('Nhập liệu'!$F$10:$F$10000,'Chi tiết'!$O37))</f>
        <v>180</v>
      </c>
      <c r="F37" s="275">
        <f ca="1">IF($O37="","",INDEX('Nhập liệu'!$G$10:$G$10000,'Chi tiết'!$O37))</f>
        <v>195100</v>
      </c>
      <c r="G37" s="275">
        <f ca="1">IF($O37="","",INDEX('Nhập liệu'!$H$10:$H$10000,'Chi tiết'!$O37))</f>
        <v>0</v>
      </c>
      <c r="H37" s="275">
        <f ca="1">IF($O37="","",INDEX('Nhập liệu'!$I$10:$I$10000,'Chi tiết'!$O37))</f>
        <v>0</v>
      </c>
      <c r="I37" s="275">
        <f ca="1">IF($O37="","",INDEX('Nhập liệu'!$J$10:$J$10000,'Chi tiết'!$O37))</f>
        <v>0</v>
      </c>
      <c r="J37" s="275">
        <f ca="1">IF($O37="","",INDEX('Nhập liệu'!$K$10:$K$10000,'Chi tiết'!$O37))</f>
        <v>35118000</v>
      </c>
      <c r="K37" s="275">
        <f ca="1">IF($O37="","",INDEX('Nhập liệu'!$L$10:$L$10000,'Chi tiết'!$O37))</f>
        <v>0</v>
      </c>
      <c r="L37" s="275">
        <f ca="1">IF($O37="","",INDEX('Nhập liệu'!$M$10:$M$10000,'Chi tiết'!$O37))</f>
        <v>0</v>
      </c>
      <c r="M37" s="275">
        <f ca="1">IF($O37="","",INDEX('Nhập liệu'!$N$10:$N$10000,'Chi tiết'!$O37))</f>
        <v>0</v>
      </c>
      <c r="N37" s="275">
        <f ca="1">IF($O37="","",INDEX('Nhập liệu'!$O$10:$O$10000,'Chi tiết'!$O37))</f>
        <v>0</v>
      </c>
      <c r="O37" s="266">
        <f ca="1">IF(TYPE(MATCH($D$6,OFFSET('Nhập liệu'!$C$10,O36,0):'Nhập liệu'!$C$10000,0)+O36)=16,"",MATCH($D$6,OFFSET('Nhập liệu'!$C$10,O36,0):'Nhập liệu'!$C$10000,0)+O36)</f>
        <v>179</v>
      </c>
    </row>
    <row r="38" spans="2:15">
      <c r="B38" s="264">
        <f ca="1">IF($O38="","",INDEX('Nhập liệu'!$B$10:$B$10000,'Chi tiết'!$O38))</f>
        <v>41823</v>
      </c>
      <c r="C38" s="160" t="str">
        <f ca="1">IF($O38="","",INDEX('Nhập liệu'!$D$10:$D$10000,'Chi tiết'!$O38))</f>
        <v>Sắt Ø16</v>
      </c>
      <c r="D38" s="275" t="str">
        <f ca="1">IF($O38="","",INDEX('Nhập liệu'!$E$10:$E$10000,'Chi tiết'!$O38))</f>
        <v>cây</v>
      </c>
      <c r="E38" s="274">
        <f ca="1">IF($O38="","",INDEX('Nhập liệu'!$F$10:$F$10000,'Chi tiết'!$O38))</f>
        <v>205</v>
      </c>
      <c r="F38" s="275">
        <f ca="1">IF($O38="","",INDEX('Nhập liệu'!$G$10:$G$10000,'Chi tiết'!$O38))</f>
        <v>254200</v>
      </c>
      <c r="G38" s="275">
        <f ca="1">IF($O38="","",INDEX('Nhập liệu'!$H$10:$H$10000,'Chi tiết'!$O38))</f>
        <v>0</v>
      </c>
      <c r="H38" s="275">
        <f ca="1">IF($O38="","",INDEX('Nhập liệu'!$I$10:$I$10000,'Chi tiết'!$O38))</f>
        <v>0</v>
      </c>
      <c r="I38" s="275">
        <f ca="1">IF($O38="","",INDEX('Nhập liệu'!$J$10:$J$10000,'Chi tiết'!$O38))</f>
        <v>0</v>
      </c>
      <c r="J38" s="275">
        <f ca="1">IF($O38="","",INDEX('Nhập liệu'!$K$10:$K$10000,'Chi tiết'!$O38))</f>
        <v>52111000</v>
      </c>
      <c r="K38" s="275">
        <f ca="1">IF($O38="","",INDEX('Nhập liệu'!$L$10:$L$10000,'Chi tiết'!$O38))</f>
        <v>0</v>
      </c>
      <c r="L38" s="275">
        <f ca="1">IF($O38="","",INDEX('Nhập liệu'!$M$10:$M$10000,'Chi tiết'!$O38))</f>
        <v>0</v>
      </c>
      <c r="M38" s="275">
        <f ca="1">IF($O38="","",INDEX('Nhập liệu'!$N$10:$N$10000,'Chi tiết'!$O38))</f>
        <v>0</v>
      </c>
      <c r="N38" s="275">
        <f ca="1">IF($O38="","",INDEX('Nhập liệu'!$O$10:$O$10000,'Chi tiết'!$O38))</f>
        <v>0</v>
      </c>
      <c r="O38" s="266">
        <f ca="1">IF(TYPE(MATCH($D$6,OFFSET('Nhập liệu'!$C$10,O37,0):'Nhập liệu'!$C$10000,0)+O37)=16,"",MATCH($D$6,OFFSET('Nhập liệu'!$C$10,O37,0):'Nhập liệu'!$C$10000,0)+O37)</f>
        <v>180</v>
      </c>
    </row>
    <row r="39" spans="2:15">
      <c r="B39" s="264">
        <f ca="1">IF($O39="","",INDEX('Nhập liệu'!$B$10:$B$10000,'Chi tiết'!$O39))</f>
        <v>41823</v>
      </c>
      <c r="C39" s="160" t="str">
        <f ca="1">IF($O39="","",INDEX('Nhập liệu'!$D$10:$D$10000,'Chi tiết'!$O39))</f>
        <v>Sắt Ø18</v>
      </c>
      <c r="D39" s="275" t="str">
        <f ca="1">IF($O39="","",INDEX('Nhập liệu'!$E$10:$E$10000,'Chi tiết'!$O39))</f>
        <v>cây</v>
      </c>
      <c r="E39" s="274">
        <f ca="1">IF($O39="","",INDEX('Nhập liệu'!$F$10:$F$10000,'Chi tiết'!$O39))</f>
        <v>2</v>
      </c>
      <c r="F39" s="275">
        <f ca="1">IF($O39="","",INDEX('Nhập liệu'!$G$10:$G$10000,'Chi tiết'!$O39))</f>
        <v>321800</v>
      </c>
      <c r="G39" s="275">
        <f ca="1">IF($O39="","",INDEX('Nhập liệu'!$H$10:$H$10000,'Chi tiết'!$O39))</f>
        <v>0</v>
      </c>
      <c r="H39" s="275">
        <f ca="1">IF($O39="","",INDEX('Nhập liệu'!$I$10:$I$10000,'Chi tiết'!$O39))</f>
        <v>0</v>
      </c>
      <c r="I39" s="275">
        <f ca="1">IF($O39="","",INDEX('Nhập liệu'!$J$10:$J$10000,'Chi tiết'!$O39))</f>
        <v>0</v>
      </c>
      <c r="J39" s="275">
        <f ca="1">IF($O39="","",INDEX('Nhập liệu'!$K$10:$K$10000,'Chi tiết'!$O39))</f>
        <v>643600</v>
      </c>
      <c r="K39" s="275">
        <f ca="1">IF($O39="","",INDEX('Nhập liệu'!$L$10:$L$10000,'Chi tiết'!$O39))</f>
        <v>0</v>
      </c>
      <c r="L39" s="275">
        <f ca="1">IF($O39="","",INDEX('Nhập liệu'!$M$10:$M$10000,'Chi tiết'!$O39))</f>
        <v>0</v>
      </c>
      <c r="M39" s="275">
        <f ca="1">IF($O39="","",INDEX('Nhập liệu'!$N$10:$N$10000,'Chi tiết'!$O39))</f>
        <v>0</v>
      </c>
      <c r="N39" s="275">
        <f ca="1">IF($O39="","",INDEX('Nhập liệu'!$O$10:$O$10000,'Chi tiết'!$O39))</f>
        <v>0</v>
      </c>
      <c r="O39" s="266">
        <f ca="1">IF(TYPE(MATCH($D$6,OFFSET('Nhập liệu'!$C$10,O38,0):'Nhập liệu'!$C$10000,0)+O38)=16,"",MATCH($D$6,OFFSET('Nhập liệu'!$C$10,O38,0):'Nhập liệu'!$C$10000,0)+O38)</f>
        <v>181</v>
      </c>
    </row>
    <row r="40" spans="2:15">
      <c r="B40" s="264">
        <f ca="1">IF($O40="","",INDEX('Nhập liệu'!$B$10:$B$10000,'Chi tiết'!$O40))</f>
        <v>41823</v>
      </c>
      <c r="C40" s="160" t="str">
        <f ca="1">IF($O40="","",INDEX('Nhập liệu'!$D$10:$D$10000,'Chi tiết'!$O40))</f>
        <v>Xi măng DD PC40</v>
      </c>
      <c r="D40" s="275" t="str">
        <f ca="1">IF($O40="","",INDEX('Nhập liệu'!$E$10:$E$10000,'Chi tiết'!$O40))</f>
        <v>bao</v>
      </c>
      <c r="E40" s="274">
        <f ca="1">IF($O40="","",INDEX('Nhập liệu'!$F$10:$F$10000,'Chi tiết'!$O40))</f>
        <v>150</v>
      </c>
      <c r="F40" s="275">
        <f ca="1">IF($O40="","",INDEX('Nhập liệu'!$G$10:$G$10000,'Chi tiết'!$O40))</f>
        <v>76000</v>
      </c>
      <c r="G40" s="275">
        <f ca="1">IF($O40="","",INDEX('Nhập liệu'!$H$10:$H$10000,'Chi tiết'!$O40))</f>
        <v>0</v>
      </c>
      <c r="H40" s="275">
        <f ca="1">IF($O40="","",INDEX('Nhập liệu'!$I$10:$I$10000,'Chi tiết'!$O40))</f>
        <v>0</v>
      </c>
      <c r="I40" s="275">
        <f ca="1">IF($O40="","",INDEX('Nhập liệu'!$J$10:$J$10000,'Chi tiết'!$O40))</f>
        <v>0</v>
      </c>
      <c r="J40" s="275">
        <f ca="1">IF($O40="","",INDEX('Nhập liệu'!$K$10:$K$10000,'Chi tiết'!$O40))</f>
        <v>11400000</v>
      </c>
      <c r="K40" s="275">
        <f ca="1">IF($O40="","",INDEX('Nhập liệu'!$L$10:$L$10000,'Chi tiết'!$O40))</f>
        <v>0</v>
      </c>
      <c r="L40" s="275">
        <f ca="1">IF($O40="","",INDEX('Nhập liệu'!$M$10:$M$10000,'Chi tiết'!$O40))</f>
        <v>0</v>
      </c>
      <c r="M40" s="275">
        <f ca="1">IF($O40="","",INDEX('Nhập liệu'!$N$10:$N$10000,'Chi tiết'!$O40))</f>
        <v>0</v>
      </c>
      <c r="N40" s="275">
        <f ca="1">IF($O40="","",INDEX('Nhập liệu'!$O$10:$O$10000,'Chi tiết'!$O40))</f>
        <v>0</v>
      </c>
      <c r="O40" s="266">
        <f ca="1">IF(TYPE(MATCH($D$6,OFFSET('Nhập liệu'!$C$10,O39,0):'Nhập liệu'!$C$10000,0)+O39)=16,"",MATCH($D$6,OFFSET('Nhập liệu'!$C$10,O39,0):'Nhập liệu'!$C$10000,0)+O39)</f>
        <v>182</v>
      </c>
    </row>
    <row r="41" spans="2:15">
      <c r="B41" s="264">
        <f ca="1">IF($O41="","",INDEX('Nhập liệu'!$B$10:$B$10000,'Chi tiết'!$O41))</f>
        <v>41823</v>
      </c>
      <c r="C41" s="160" t="str">
        <f ca="1">IF($O41="","",INDEX('Nhập liệu'!$D$10:$D$10000,'Chi tiết'!$O41))</f>
        <v>Cát nền</v>
      </c>
      <c r="D41" s="275" t="str">
        <f ca="1">IF($O41="","",INDEX('Nhập liệu'!$E$10:$E$10000,'Chi tiết'!$O41))</f>
        <v>M3</v>
      </c>
      <c r="E41" s="274">
        <f ca="1">IF($O41="","",INDEX('Nhập liệu'!$F$10:$F$10000,'Chi tiết'!$O41))</f>
        <v>11.414999999999999</v>
      </c>
      <c r="F41" s="275">
        <f ca="1">IF($O41="","",INDEX('Nhập liệu'!$G$10:$G$10000,'Chi tiết'!$O41))</f>
        <v>100000</v>
      </c>
      <c r="G41" s="275">
        <f ca="1">IF($O41="","",INDEX('Nhập liệu'!$H$10:$H$10000,'Chi tiết'!$O41))</f>
        <v>0</v>
      </c>
      <c r="H41" s="275">
        <f ca="1">IF($O41="","",INDEX('Nhập liệu'!$I$10:$I$10000,'Chi tiết'!$O41))</f>
        <v>0</v>
      </c>
      <c r="I41" s="275">
        <f ca="1">IF($O41="","",INDEX('Nhập liệu'!$J$10:$J$10000,'Chi tiết'!$O41))</f>
        <v>0</v>
      </c>
      <c r="J41" s="275">
        <f ca="1">IF($O41="","",INDEX('Nhập liệu'!$K$10:$K$10000,'Chi tiết'!$O41))</f>
        <v>1141500</v>
      </c>
      <c r="K41" s="275">
        <f ca="1">IF($O41="","",INDEX('Nhập liệu'!$L$10:$L$10000,'Chi tiết'!$O41))</f>
        <v>0</v>
      </c>
      <c r="L41" s="275">
        <f ca="1">IF($O41="","",INDEX('Nhập liệu'!$M$10:$M$10000,'Chi tiết'!$O41))</f>
        <v>0</v>
      </c>
      <c r="M41" s="275">
        <f ca="1">IF($O41="","",INDEX('Nhập liệu'!$N$10:$N$10000,'Chi tiết'!$O41))</f>
        <v>0</v>
      </c>
      <c r="N41" s="275">
        <f ca="1">IF($O41="","",INDEX('Nhập liệu'!$O$10:$O$10000,'Chi tiết'!$O41))</f>
        <v>0</v>
      </c>
      <c r="O41" s="266">
        <f ca="1">IF(TYPE(MATCH($D$6,OFFSET('Nhập liệu'!$C$10,O40,0):'Nhập liệu'!$C$10000,0)+O40)=16,"",MATCH($D$6,OFFSET('Nhập liệu'!$C$10,O40,0):'Nhập liệu'!$C$10000,0)+O40)</f>
        <v>183</v>
      </c>
    </row>
    <row r="42" spans="2:15">
      <c r="B42" s="264">
        <f ca="1">IF($O42="","",INDEX('Nhập liệu'!$B$10:$B$10000,'Chi tiết'!$O42))</f>
        <v>41823</v>
      </c>
      <c r="C42" s="160" t="str">
        <f ca="1">IF($O42="","",INDEX('Nhập liệu'!$D$10:$D$10000,'Chi tiết'!$O42))</f>
        <v>Kẽm buộc</v>
      </c>
      <c r="D42" s="275" t="str">
        <f ca="1">IF($O42="","",INDEX('Nhập liệu'!$E$10:$E$10000,'Chi tiết'!$O42))</f>
        <v>kg</v>
      </c>
      <c r="E42" s="274">
        <f ca="1">IF($O42="","",INDEX('Nhập liệu'!$F$10:$F$10000,'Chi tiết'!$O42))</f>
        <v>20</v>
      </c>
      <c r="F42" s="275">
        <f ca="1">IF($O42="","",INDEX('Nhập liệu'!$G$10:$G$10000,'Chi tiết'!$O42))</f>
        <v>18000</v>
      </c>
      <c r="G42" s="275">
        <f ca="1">IF($O42="","",INDEX('Nhập liệu'!$H$10:$H$10000,'Chi tiết'!$O42))</f>
        <v>0</v>
      </c>
      <c r="H42" s="275">
        <f ca="1">IF($O42="","",INDEX('Nhập liệu'!$I$10:$I$10000,'Chi tiết'!$O42))</f>
        <v>0</v>
      </c>
      <c r="I42" s="275">
        <f ca="1">IF($O42="","",INDEX('Nhập liệu'!$J$10:$J$10000,'Chi tiết'!$O42))</f>
        <v>0</v>
      </c>
      <c r="J42" s="275">
        <f ca="1">IF($O42="","",INDEX('Nhập liệu'!$K$10:$K$10000,'Chi tiết'!$O42))</f>
        <v>360000</v>
      </c>
      <c r="K42" s="275">
        <f ca="1">IF($O42="","",INDEX('Nhập liệu'!$L$10:$L$10000,'Chi tiết'!$O42))</f>
        <v>0</v>
      </c>
      <c r="L42" s="275">
        <f ca="1">IF($O42="","",INDEX('Nhập liệu'!$M$10:$M$10000,'Chi tiết'!$O42))</f>
        <v>0</v>
      </c>
      <c r="M42" s="275">
        <f ca="1">IF($O42="","",INDEX('Nhập liệu'!$N$10:$N$10000,'Chi tiết'!$O42))</f>
        <v>0</v>
      </c>
      <c r="N42" s="275">
        <f ca="1">IF($O42="","",INDEX('Nhập liệu'!$O$10:$O$10000,'Chi tiết'!$O42))</f>
        <v>0</v>
      </c>
      <c r="O42" s="266">
        <f ca="1">IF(TYPE(MATCH($D$6,OFFSET('Nhập liệu'!$C$10,O41,0):'Nhập liệu'!$C$10000,0)+O41)=16,"",MATCH($D$6,OFFSET('Nhập liệu'!$C$10,O41,0):'Nhập liệu'!$C$10000,0)+O41)</f>
        <v>184</v>
      </c>
    </row>
    <row r="43" spans="2:15">
      <c r="B43" s="264">
        <f ca="1">IF($O43="","",INDEX('Nhập liệu'!$B$10:$B$10000,'Chi tiết'!$O43))</f>
        <v>41824</v>
      </c>
      <c r="C43" s="160" t="str">
        <f ca="1">IF($O43="","",INDEX('Nhập liệu'!$D$10:$D$10000,'Chi tiết'!$O43))</f>
        <v>Cát nền</v>
      </c>
      <c r="D43" s="275" t="str">
        <f ca="1">IF($O43="","",INDEX('Nhập liệu'!$E$10:$E$10000,'Chi tiết'!$O43))</f>
        <v>M3</v>
      </c>
      <c r="E43" s="274">
        <f ca="1">IF($O43="","",INDEX('Nhập liệu'!$F$10:$F$10000,'Chi tiết'!$O43))</f>
        <v>2.2837000000000001</v>
      </c>
      <c r="F43" s="275">
        <f ca="1">IF($O43="","",INDEX('Nhập liệu'!$G$10:$G$10000,'Chi tiết'!$O43))</f>
        <v>100000</v>
      </c>
      <c r="G43" s="275">
        <f ca="1">IF($O43="","",INDEX('Nhập liệu'!$H$10:$H$10000,'Chi tiết'!$O43))</f>
        <v>0</v>
      </c>
      <c r="H43" s="275">
        <f ca="1">IF($O43="","",INDEX('Nhập liệu'!$I$10:$I$10000,'Chi tiết'!$O43))</f>
        <v>0</v>
      </c>
      <c r="I43" s="275">
        <f ca="1">IF($O43="","",INDEX('Nhập liệu'!$J$10:$J$10000,'Chi tiết'!$O43))</f>
        <v>0</v>
      </c>
      <c r="J43" s="275">
        <f ca="1">IF($O43="","",INDEX('Nhập liệu'!$K$10:$K$10000,'Chi tiết'!$O43))</f>
        <v>228370</v>
      </c>
      <c r="K43" s="275">
        <f ca="1">IF($O43="","",INDEX('Nhập liệu'!$L$10:$L$10000,'Chi tiết'!$O43))</f>
        <v>0</v>
      </c>
      <c r="L43" s="275">
        <f ca="1">IF($O43="","",INDEX('Nhập liệu'!$M$10:$M$10000,'Chi tiết'!$O43))</f>
        <v>0</v>
      </c>
      <c r="M43" s="275">
        <f ca="1">IF($O43="","",INDEX('Nhập liệu'!$N$10:$N$10000,'Chi tiết'!$O43))</f>
        <v>0</v>
      </c>
      <c r="N43" s="275">
        <f ca="1">IF($O43="","",INDEX('Nhập liệu'!$O$10:$O$10000,'Chi tiết'!$O43))</f>
        <v>100000000</v>
      </c>
      <c r="O43" s="266">
        <f ca="1">IF(TYPE(MATCH($D$6,OFFSET('Nhập liệu'!$C$10,O42,0):'Nhập liệu'!$C$10000,0)+O42)=16,"",MATCH($D$6,OFFSET('Nhập liệu'!$C$10,O42,0):'Nhập liệu'!$C$10000,0)+O42)</f>
        <v>185</v>
      </c>
    </row>
    <row r="44" spans="2:15">
      <c r="B44" s="264">
        <f ca="1">IF($O44="","",INDEX('Nhập liệu'!$B$10:$B$10000,'Chi tiết'!$O44))</f>
        <v>41824</v>
      </c>
      <c r="C44" s="160" t="str">
        <f ca="1">IF($O44="","",INDEX('Nhập liệu'!$D$10:$D$10000,'Chi tiết'!$O44))</f>
        <v>Đá 1x2 trắng</v>
      </c>
      <c r="D44" s="275" t="str">
        <f ca="1">IF($O44="","",INDEX('Nhập liệu'!$E$10:$E$10000,'Chi tiết'!$O44))</f>
        <v>M3</v>
      </c>
      <c r="E44" s="274">
        <f ca="1">IF($O44="","",INDEX('Nhập liệu'!$F$10:$F$10000,'Chi tiết'!$O44))</f>
        <v>4.5674000000000001</v>
      </c>
      <c r="F44" s="275">
        <f ca="1">IF($O44="","",INDEX('Nhập liệu'!$G$10:$G$10000,'Chi tiết'!$O44))</f>
        <v>385000</v>
      </c>
      <c r="G44" s="275">
        <f ca="1">IF($O44="","",INDEX('Nhập liệu'!$H$10:$H$10000,'Chi tiết'!$O44))</f>
        <v>0</v>
      </c>
      <c r="H44" s="275">
        <f ca="1">IF($O44="","",INDEX('Nhập liệu'!$I$10:$I$10000,'Chi tiết'!$O44))</f>
        <v>0</v>
      </c>
      <c r="I44" s="275">
        <f ca="1">IF($O44="","",INDEX('Nhập liệu'!$J$10:$J$10000,'Chi tiết'!$O44))</f>
        <v>0</v>
      </c>
      <c r="J44" s="275">
        <f ca="1">IF($O44="","",INDEX('Nhập liệu'!$K$10:$K$10000,'Chi tiết'!$O44))</f>
        <v>1758449</v>
      </c>
      <c r="K44" s="275">
        <f ca="1">IF($O44="","",INDEX('Nhập liệu'!$L$10:$L$10000,'Chi tiết'!$O44))</f>
        <v>0</v>
      </c>
      <c r="L44" s="275">
        <f ca="1">IF($O44="","",INDEX('Nhập liệu'!$M$10:$M$10000,'Chi tiết'!$O44))</f>
        <v>0</v>
      </c>
      <c r="M44" s="275">
        <f ca="1">IF($O44="","",INDEX('Nhập liệu'!$N$10:$N$10000,'Chi tiết'!$O44))</f>
        <v>0</v>
      </c>
      <c r="N44" s="275">
        <f ca="1">IF($O44="","",INDEX('Nhập liệu'!$O$10:$O$10000,'Chi tiết'!$O44))</f>
        <v>0</v>
      </c>
      <c r="O44" s="266">
        <f ca="1">IF(TYPE(MATCH($D$6,OFFSET('Nhập liệu'!$C$10,O43,0):'Nhập liệu'!$C$10000,0)+O43)=16,"",MATCH($D$6,OFFSET('Nhập liệu'!$C$10,O43,0):'Nhập liệu'!$C$10000,0)+O43)</f>
        <v>186</v>
      </c>
    </row>
    <row r="45" spans="2:15">
      <c r="B45" s="264">
        <f ca="1">IF($O45="","",INDEX('Nhập liệu'!$B$10:$B$10000,'Chi tiết'!$O45))</f>
        <v>41825</v>
      </c>
      <c r="C45" s="160" t="str">
        <f ca="1">IF($O45="","",INDEX('Nhập liệu'!$D$10:$D$10000,'Chi tiết'!$O45))</f>
        <v>Kẽm buộc</v>
      </c>
      <c r="D45" s="275" t="str">
        <f ca="1">IF($O45="","",INDEX('Nhập liệu'!$E$10:$E$10000,'Chi tiết'!$O45))</f>
        <v>kg</v>
      </c>
      <c r="E45" s="274">
        <f ca="1">IF($O45="","",INDEX('Nhập liệu'!$F$10:$F$10000,'Chi tiết'!$O45))</f>
        <v>30</v>
      </c>
      <c r="F45" s="275">
        <f ca="1">IF($O45="","",INDEX('Nhập liệu'!$G$10:$G$10000,'Chi tiết'!$O45))</f>
        <v>20000</v>
      </c>
      <c r="G45" s="275">
        <f ca="1">IF($O45="","",INDEX('Nhập liệu'!$H$10:$H$10000,'Chi tiết'!$O45))</f>
        <v>0</v>
      </c>
      <c r="H45" s="275">
        <f ca="1">IF($O45="","",INDEX('Nhập liệu'!$I$10:$I$10000,'Chi tiết'!$O45))</f>
        <v>0</v>
      </c>
      <c r="I45" s="275">
        <f ca="1">IF($O45="","",INDEX('Nhập liệu'!$J$10:$J$10000,'Chi tiết'!$O45))</f>
        <v>0</v>
      </c>
      <c r="J45" s="275">
        <f ca="1">IF($O45="","",INDEX('Nhập liệu'!$K$10:$K$10000,'Chi tiết'!$O45))</f>
        <v>600000</v>
      </c>
      <c r="K45" s="275">
        <f ca="1">IF($O45="","",INDEX('Nhập liệu'!$L$10:$L$10000,'Chi tiết'!$O45))</f>
        <v>0</v>
      </c>
      <c r="L45" s="275">
        <f ca="1">IF($O45="","",INDEX('Nhập liệu'!$M$10:$M$10000,'Chi tiết'!$O45))</f>
        <v>0</v>
      </c>
      <c r="M45" s="275">
        <f ca="1">IF($O45="","",INDEX('Nhập liệu'!$N$10:$N$10000,'Chi tiết'!$O45))</f>
        <v>0</v>
      </c>
      <c r="N45" s="275">
        <f ca="1">IF($O45="","",INDEX('Nhập liệu'!$O$10:$O$10000,'Chi tiết'!$O45))</f>
        <v>0</v>
      </c>
      <c r="O45" s="266">
        <f ca="1">IF(TYPE(MATCH($D$6,OFFSET('Nhập liệu'!$C$10,O44,0):'Nhập liệu'!$C$10000,0)+O44)=16,"",MATCH($D$6,OFFSET('Nhập liệu'!$C$10,O44,0):'Nhập liệu'!$C$10000,0)+O44)</f>
        <v>187</v>
      </c>
    </row>
    <row r="46" spans="2:15">
      <c r="B46" s="264">
        <f ca="1">IF($O46="","",INDEX('Nhập liệu'!$B$10:$B$10000,'Chi tiết'!$O46))</f>
        <v>41825</v>
      </c>
      <c r="C46" s="160" t="str">
        <f ca="1">IF($O46="","",INDEX('Nhập liệu'!$D$10:$D$10000,'Chi tiết'!$O46))</f>
        <v>Cát xây</v>
      </c>
      <c r="D46" s="275" t="str">
        <f ca="1">IF($O46="","",INDEX('Nhập liệu'!$E$10:$E$10000,'Chi tiết'!$O46))</f>
        <v>M3</v>
      </c>
      <c r="E46" s="274">
        <f ca="1">IF($O46="","",INDEX('Nhập liệu'!$F$10:$F$10000,'Chi tiết'!$O46))</f>
        <v>4.5674000000000001</v>
      </c>
      <c r="F46" s="275">
        <f ca="1">IF($O46="","",INDEX('Nhập liệu'!$G$10:$G$10000,'Chi tiết'!$O46))</f>
        <v>140000</v>
      </c>
      <c r="G46" s="275">
        <f ca="1">IF($O46="","",INDEX('Nhập liệu'!$H$10:$H$10000,'Chi tiết'!$O46))</f>
        <v>0</v>
      </c>
      <c r="H46" s="275">
        <f ca="1">IF($O46="","",INDEX('Nhập liệu'!$I$10:$I$10000,'Chi tiết'!$O46))</f>
        <v>0</v>
      </c>
      <c r="I46" s="275">
        <f ca="1">IF($O46="","",INDEX('Nhập liệu'!$J$10:$J$10000,'Chi tiết'!$O46))</f>
        <v>0</v>
      </c>
      <c r="J46" s="275">
        <f ca="1">IF($O46="","",INDEX('Nhập liệu'!$K$10:$K$10000,'Chi tiết'!$O46))</f>
        <v>639436</v>
      </c>
      <c r="K46" s="275">
        <f ca="1">IF($O46="","",INDEX('Nhập liệu'!$L$10:$L$10000,'Chi tiết'!$O46))</f>
        <v>0</v>
      </c>
      <c r="L46" s="275">
        <f ca="1">IF($O46="","",INDEX('Nhập liệu'!$M$10:$M$10000,'Chi tiết'!$O46))</f>
        <v>0</v>
      </c>
      <c r="M46" s="275">
        <f ca="1">IF($O46="","",INDEX('Nhập liệu'!$N$10:$N$10000,'Chi tiết'!$O46))</f>
        <v>0</v>
      </c>
      <c r="N46" s="275">
        <f ca="1">IF($O46="","",INDEX('Nhập liệu'!$O$10:$O$10000,'Chi tiết'!$O46))</f>
        <v>0</v>
      </c>
      <c r="O46" s="266">
        <f ca="1">IF(TYPE(MATCH($D$6,OFFSET('Nhập liệu'!$C$10,O45,0):'Nhập liệu'!$C$10000,0)+O45)=16,"",MATCH($D$6,OFFSET('Nhập liệu'!$C$10,O45,0):'Nhập liệu'!$C$10000,0)+O45)</f>
        <v>188</v>
      </c>
    </row>
    <row r="47" spans="2:15">
      <c r="B47" s="264">
        <f ca="1">IF($O47="","",INDEX('Nhập liệu'!$B$10:$B$10000,'Chi tiết'!$O47))</f>
        <v>41825</v>
      </c>
      <c r="C47" s="160" t="str">
        <f ca="1">IF($O47="","",INDEX('Nhập liệu'!$D$10:$D$10000,'Chi tiết'!$O47))</f>
        <v>Cát nền</v>
      </c>
      <c r="D47" s="275" t="str">
        <f ca="1">IF($O47="","",INDEX('Nhập liệu'!$E$10:$E$10000,'Chi tiết'!$O47))</f>
        <v>M3</v>
      </c>
      <c r="E47" s="274">
        <f ca="1">IF($O47="","",INDEX('Nhập liệu'!$F$10:$F$10000,'Chi tiết'!$O47))</f>
        <v>9.1348000000000003</v>
      </c>
      <c r="F47" s="275">
        <f ca="1">IF($O47="","",INDEX('Nhập liệu'!$G$10:$G$10000,'Chi tiết'!$O47))</f>
        <v>100000</v>
      </c>
      <c r="G47" s="275">
        <f ca="1">IF($O47="","",INDEX('Nhập liệu'!$H$10:$H$10000,'Chi tiết'!$O47))</f>
        <v>0</v>
      </c>
      <c r="H47" s="275">
        <f ca="1">IF($O47="","",INDEX('Nhập liệu'!$I$10:$I$10000,'Chi tiết'!$O47))</f>
        <v>0</v>
      </c>
      <c r="I47" s="275">
        <f ca="1">IF($O47="","",INDEX('Nhập liệu'!$J$10:$J$10000,'Chi tiết'!$O47))</f>
        <v>0</v>
      </c>
      <c r="J47" s="275">
        <f ca="1">IF($O47="","",INDEX('Nhập liệu'!$K$10:$K$10000,'Chi tiết'!$O47))</f>
        <v>913480</v>
      </c>
      <c r="K47" s="275">
        <f ca="1">IF($O47="","",INDEX('Nhập liệu'!$L$10:$L$10000,'Chi tiết'!$O47))</f>
        <v>0</v>
      </c>
      <c r="L47" s="275">
        <f ca="1">IF($O47="","",INDEX('Nhập liệu'!$M$10:$M$10000,'Chi tiết'!$O47))</f>
        <v>0</v>
      </c>
      <c r="M47" s="275">
        <f ca="1">IF($O47="","",INDEX('Nhập liệu'!$N$10:$N$10000,'Chi tiết'!$O47))</f>
        <v>0</v>
      </c>
      <c r="N47" s="275">
        <f ca="1">IF($O47="","",INDEX('Nhập liệu'!$O$10:$O$10000,'Chi tiết'!$O47))</f>
        <v>0</v>
      </c>
      <c r="O47" s="266">
        <f ca="1">IF(TYPE(MATCH($D$6,OFFSET('Nhập liệu'!$C$10,O46,0):'Nhập liệu'!$C$10000,0)+O46)=16,"",MATCH($D$6,OFFSET('Nhập liệu'!$C$10,O46,0):'Nhập liệu'!$C$10000,0)+O46)</f>
        <v>189</v>
      </c>
    </row>
    <row r="48" spans="2:15">
      <c r="B48" s="264">
        <f ca="1">IF($O48="","",INDEX('Nhập liệu'!$B$10:$B$10000,'Chi tiết'!$O48))</f>
        <v>41825</v>
      </c>
      <c r="C48" s="160" t="str">
        <f ca="1">IF($O48="","",INDEX('Nhập liệu'!$D$10:$D$10000,'Chi tiết'!$O48))</f>
        <v>Đá 1x2 trắng</v>
      </c>
      <c r="D48" s="275" t="str">
        <f ca="1">IF($O48="","",INDEX('Nhập liệu'!$E$10:$E$10000,'Chi tiết'!$O48))</f>
        <v>M3</v>
      </c>
      <c r="E48" s="274">
        <f ca="1">IF($O48="","",INDEX('Nhập liệu'!$F$10:$F$10000,'Chi tiết'!$O48))</f>
        <v>4.5674000000000001</v>
      </c>
      <c r="F48" s="275">
        <f ca="1">IF($O48="","",INDEX('Nhập liệu'!$G$10:$G$10000,'Chi tiết'!$O48))</f>
        <v>385000</v>
      </c>
      <c r="G48" s="275">
        <f ca="1">IF($O48="","",INDEX('Nhập liệu'!$H$10:$H$10000,'Chi tiết'!$O48))</f>
        <v>0</v>
      </c>
      <c r="H48" s="275">
        <f ca="1">IF($O48="","",INDEX('Nhập liệu'!$I$10:$I$10000,'Chi tiết'!$O48))</f>
        <v>0</v>
      </c>
      <c r="I48" s="275">
        <f ca="1">IF($O48="","",INDEX('Nhập liệu'!$J$10:$J$10000,'Chi tiết'!$O48))</f>
        <v>0</v>
      </c>
      <c r="J48" s="275">
        <f ca="1">IF($O48="","",INDEX('Nhập liệu'!$K$10:$K$10000,'Chi tiết'!$O48))</f>
        <v>1758449</v>
      </c>
      <c r="K48" s="275">
        <f ca="1">IF($O48="","",INDEX('Nhập liệu'!$L$10:$L$10000,'Chi tiết'!$O48))</f>
        <v>0</v>
      </c>
      <c r="L48" s="275">
        <f ca="1">IF($O48="","",INDEX('Nhập liệu'!$M$10:$M$10000,'Chi tiết'!$O48))</f>
        <v>0</v>
      </c>
      <c r="M48" s="275">
        <f ca="1">IF($O48="","",INDEX('Nhập liệu'!$N$10:$N$10000,'Chi tiết'!$O48))</f>
        <v>0</v>
      </c>
      <c r="N48" s="275">
        <f ca="1">IF($O48="","",INDEX('Nhập liệu'!$O$10:$O$10000,'Chi tiết'!$O48))</f>
        <v>0</v>
      </c>
      <c r="O48" s="266">
        <f ca="1">IF(TYPE(MATCH($D$6,OFFSET('Nhập liệu'!$C$10,O47,0):'Nhập liệu'!$C$10000,0)+O47)=16,"",MATCH($D$6,OFFSET('Nhập liệu'!$C$10,O47,0):'Nhập liệu'!$C$10000,0)+O47)</f>
        <v>190</v>
      </c>
    </row>
    <row r="49" spans="2:15">
      <c r="B49" s="264">
        <f ca="1">IF($O49="","",INDEX('Nhập liệu'!$B$10:$B$10000,'Chi tiết'!$O49))</f>
        <v>41825</v>
      </c>
      <c r="C49" s="160" t="str">
        <f ca="1">IF($O49="","",INDEX('Nhập liệu'!$D$10:$D$10000,'Chi tiết'!$O49))</f>
        <v>Đá 4x6 trắng</v>
      </c>
      <c r="D49" s="275" t="str">
        <f ca="1">IF($O49="","",INDEX('Nhập liệu'!$E$10:$E$10000,'Chi tiết'!$O49))</f>
        <v>M3</v>
      </c>
      <c r="E49" s="274">
        <f ca="1">IF($O49="","",INDEX('Nhập liệu'!$F$10:$F$10000,'Chi tiết'!$O49))</f>
        <v>2.2837000000000001</v>
      </c>
      <c r="F49" s="275">
        <f ca="1">IF($O49="","",INDEX('Nhập liệu'!$G$10:$G$10000,'Chi tiết'!$O49))</f>
        <v>345000</v>
      </c>
      <c r="G49" s="275">
        <f ca="1">IF($O49="","",INDEX('Nhập liệu'!$H$10:$H$10000,'Chi tiết'!$O49))</f>
        <v>0</v>
      </c>
      <c r="H49" s="275">
        <f ca="1">IF($O49="","",INDEX('Nhập liệu'!$I$10:$I$10000,'Chi tiết'!$O49))</f>
        <v>0</v>
      </c>
      <c r="I49" s="275">
        <f ca="1">IF($O49="","",INDEX('Nhập liệu'!$J$10:$J$10000,'Chi tiết'!$O49))</f>
        <v>0</v>
      </c>
      <c r="J49" s="275">
        <f ca="1">IF($O49="","",INDEX('Nhập liệu'!$K$10:$K$10000,'Chi tiết'!$O49))</f>
        <v>787876.5</v>
      </c>
      <c r="K49" s="275">
        <f ca="1">IF($O49="","",INDEX('Nhập liệu'!$L$10:$L$10000,'Chi tiết'!$O49))</f>
        <v>0</v>
      </c>
      <c r="L49" s="275">
        <f ca="1">IF($O49="","",INDEX('Nhập liệu'!$M$10:$M$10000,'Chi tiết'!$O49))</f>
        <v>0</v>
      </c>
      <c r="M49" s="275">
        <f ca="1">IF($O49="","",INDEX('Nhập liệu'!$N$10:$N$10000,'Chi tiết'!$O49))</f>
        <v>0</v>
      </c>
      <c r="N49" s="275">
        <f ca="1">IF($O49="","",INDEX('Nhập liệu'!$O$10:$O$10000,'Chi tiết'!$O49))</f>
        <v>0</v>
      </c>
      <c r="O49" s="266">
        <f ca="1">IF(TYPE(MATCH($D$6,OFFSET('Nhập liệu'!$C$10,O48,0):'Nhập liệu'!$C$10000,0)+O48)=16,"",MATCH($D$6,OFFSET('Nhập liệu'!$C$10,O48,0):'Nhập liệu'!$C$10000,0)+O48)</f>
        <v>191</v>
      </c>
    </row>
    <row r="50" spans="2:15">
      <c r="B50" s="264">
        <f ca="1">IF($O50="","",INDEX('Nhập liệu'!$B$10:$B$10000,'Chi tiết'!$O50))</f>
        <v>41825</v>
      </c>
      <c r="C50" s="160" t="str">
        <f ca="1">IF($O50="","",INDEX('Nhập liệu'!$D$10:$D$10000,'Chi tiết'!$O50))</f>
        <v>Đá 4x6 đen</v>
      </c>
      <c r="D50" s="275" t="str">
        <f ca="1">IF($O50="","",INDEX('Nhập liệu'!$E$10:$E$10000,'Chi tiết'!$O50))</f>
        <v>M3</v>
      </c>
      <c r="E50" s="274">
        <f ca="1">IF($O50="","",INDEX('Nhập liệu'!$F$10:$F$10000,'Chi tiết'!$O50))</f>
        <v>2.2837000000000001</v>
      </c>
      <c r="F50" s="275">
        <f ca="1">IF($O50="","",INDEX('Nhập liệu'!$G$10:$G$10000,'Chi tiết'!$O50))</f>
        <v>310000</v>
      </c>
      <c r="G50" s="275">
        <f ca="1">IF($O50="","",INDEX('Nhập liệu'!$H$10:$H$10000,'Chi tiết'!$O50))</f>
        <v>0</v>
      </c>
      <c r="H50" s="275">
        <f ca="1">IF($O50="","",INDEX('Nhập liệu'!$I$10:$I$10000,'Chi tiết'!$O50))</f>
        <v>0</v>
      </c>
      <c r="I50" s="275">
        <f ca="1">IF($O50="","",INDEX('Nhập liệu'!$J$10:$J$10000,'Chi tiết'!$O50))</f>
        <v>0</v>
      </c>
      <c r="J50" s="275">
        <f ca="1">IF($O50="","",INDEX('Nhập liệu'!$K$10:$K$10000,'Chi tiết'!$O50))</f>
        <v>707947</v>
      </c>
      <c r="K50" s="275">
        <f ca="1">IF($O50="","",INDEX('Nhập liệu'!$L$10:$L$10000,'Chi tiết'!$O50))</f>
        <v>0</v>
      </c>
      <c r="L50" s="275">
        <f ca="1">IF($O50="","",INDEX('Nhập liệu'!$M$10:$M$10000,'Chi tiết'!$O50))</f>
        <v>0</v>
      </c>
      <c r="M50" s="275">
        <f ca="1">IF($O50="","",INDEX('Nhập liệu'!$N$10:$N$10000,'Chi tiết'!$O50))</f>
        <v>0</v>
      </c>
      <c r="N50" s="275">
        <f ca="1">IF($O50="","",INDEX('Nhập liệu'!$O$10:$O$10000,'Chi tiết'!$O50))</f>
        <v>0</v>
      </c>
      <c r="O50" s="266">
        <f ca="1">IF(TYPE(MATCH($D$6,OFFSET('Nhập liệu'!$C$10,O49,0):'Nhập liệu'!$C$10000,0)+O49)=16,"",MATCH($D$6,OFFSET('Nhập liệu'!$C$10,O49,0):'Nhập liệu'!$C$10000,0)+O49)</f>
        <v>192</v>
      </c>
    </row>
    <row r="51" spans="2:15">
      <c r="B51" s="264">
        <f ca="1">IF($O51="","",INDEX('Nhập liệu'!$B$10:$B$10000,'Chi tiết'!$O51))</f>
        <v>41825</v>
      </c>
      <c r="C51" s="160" t="str">
        <f ca="1">IF($O51="","",INDEX('Nhập liệu'!$D$10:$D$10000,'Chi tiết'!$O51))</f>
        <v>Đinh 5 phân</v>
      </c>
      <c r="D51" s="275" t="str">
        <f ca="1">IF($O51="","",INDEX('Nhập liệu'!$E$10:$E$10000,'Chi tiết'!$O51))</f>
        <v>kg</v>
      </c>
      <c r="E51" s="274">
        <f ca="1">IF($O51="","",INDEX('Nhập liệu'!$F$10:$F$10000,'Chi tiết'!$O51))</f>
        <v>20</v>
      </c>
      <c r="F51" s="275">
        <f ca="1">IF($O51="","",INDEX('Nhập liệu'!$G$10:$G$10000,'Chi tiết'!$O51))</f>
        <v>17000</v>
      </c>
      <c r="G51" s="275">
        <f ca="1">IF($O51="","",INDEX('Nhập liệu'!$H$10:$H$10000,'Chi tiết'!$O51))</f>
        <v>0</v>
      </c>
      <c r="H51" s="275">
        <f ca="1">IF($O51="","",INDEX('Nhập liệu'!$I$10:$I$10000,'Chi tiết'!$O51))</f>
        <v>0</v>
      </c>
      <c r="I51" s="275">
        <f ca="1">IF($O51="","",INDEX('Nhập liệu'!$J$10:$J$10000,'Chi tiết'!$O51))</f>
        <v>0</v>
      </c>
      <c r="J51" s="275">
        <f ca="1">IF($O51="","",INDEX('Nhập liệu'!$K$10:$K$10000,'Chi tiết'!$O51))</f>
        <v>340000</v>
      </c>
      <c r="K51" s="275">
        <f ca="1">IF($O51="","",INDEX('Nhập liệu'!$L$10:$L$10000,'Chi tiết'!$O51))</f>
        <v>0</v>
      </c>
      <c r="L51" s="275">
        <f ca="1">IF($O51="","",INDEX('Nhập liệu'!$M$10:$M$10000,'Chi tiết'!$O51))</f>
        <v>0</v>
      </c>
      <c r="M51" s="275">
        <f ca="1">IF($O51="","",INDEX('Nhập liệu'!$N$10:$N$10000,'Chi tiết'!$O51))</f>
        <v>0</v>
      </c>
      <c r="N51" s="275">
        <f ca="1">IF($O51="","",INDEX('Nhập liệu'!$O$10:$O$10000,'Chi tiết'!$O51))</f>
        <v>0</v>
      </c>
      <c r="O51" s="266">
        <f ca="1">IF(TYPE(MATCH($D$6,OFFSET('Nhập liệu'!$C$10,O50,0):'Nhập liệu'!$C$10000,0)+O50)=16,"",MATCH($D$6,OFFSET('Nhập liệu'!$C$10,O50,0):'Nhập liệu'!$C$10000,0)+O50)</f>
        <v>193</v>
      </c>
    </row>
    <row r="52" spans="2:15">
      <c r="B52" s="264">
        <f ca="1">IF($O52="","",INDEX('Nhập liệu'!$B$10:$B$10000,'Chi tiết'!$O52))</f>
        <v>41825</v>
      </c>
      <c r="C52" s="160" t="str">
        <f ca="1">IF($O52="","",INDEX('Nhập liệu'!$D$10:$D$10000,'Chi tiết'!$O52))</f>
        <v>Đinh 7 phân</v>
      </c>
      <c r="D52" s="275" t="str">
        <f ca="1">IF($O52="","",INDEX('Nhập liệu'!$E$10:$E$10000,'Chi tiết'!$O52))</f>
        <v>kg</v>
      </c>
      <c r="E52" s="274">
        <f ca="1">IF($O52="","",INDEX('Nhập liệu'!$F$10:$F$10000,'Chi tiết'!$O52))</f>
        <v>10</v>
      </c>
      <c r="F52" s="275">
        <f ca="1">IF($O52="","",INDEX('Nhập liệu'!$G$10:$G$10000,'Chi tiết'!$O52))</f>
        <v>17000</v>
      </c>
      <c r="G52" s="275">
        <f ca="1">IF($O52="","",INDEX('Nhập liệu'!$H$10:$H$10000,'Chi tiết'!$O52))</f>
        <v>0</v>
      </c>
      <c r="H52" s="275">
        <f ca="1">IF($O52="","",INDEX('Nhập liệu'!$I$10:$I$10000,'Chi tiết'!$O52))</f>
        <v>0</v>
      </c>
      <c r="I52" s="275">
        <f ca="1">IF($O52="","",INDEX('Nhập liệu'!$J$10:$J$10000,'Chi tiết'!$O52))</f>
        <v>0</v>
      </c>
      <c r="J52" s="275">
        <f ca="1">IF($O52="","",INDEX('Nhập liệu'!$K$10:$K$10000,'Chi tiết'!$O52))</f>
        <v>170000</v>
      </c>
      <c r="K52" s="275">
        <f ca="1">IF($O52="","",INDEX('Nhập liệu'!$L$10:$L$10000,'Chi tiết'!$O52))</f>
        <v>0</v>
      </c>
      <c r="L52" s="275">
        <f ca="1">IF($O52="","",INDEX('Nhập liệu'!$M$10:$M$10000,'Chi tiết'!$O52))</f>
        <v>0</v>
      </c>
      <c r="M52" s="275">
        <f ca="1">IF($O52="","",INDEX('Nhập liệu'!$N$10:$N$10000,'Chi tiết'!$O52))</f>
        <v>0</v>
      </c>
      <c r="N52" s="275">
        <f ca="1">IF($O52="","",INDEX('Nhập liệu'!$O$10:$O$10000,'Chi tiết'!$O52))</f>
        <v>0</v>
      </c>
      <c r="O52" s="266">
        <f ca="1">IF(TYPE(MATCH($D$6,OFFSET('Nhập liệu'!$C$10,O51,0):'Nhập liệu'!$C$10000,0)+O51)=16,"",MATCH($D$6,OFFSET('Nhập liệu'!$C$10,O51,0):'Nhập liệu'!$C$10000,0)+O51)</f>
        <v>194</v>
      </c>
    </row>
    <row r="53" spans="2:15">
      <c r="B53" s="264">
        <f ca="1">IF($O53="","",INDEX('Nhập liệu'!$B$10:$B$10000,'Chi tiết'!$O53))</f>
        <v>41826</v>
      </c>
      <c r="C53" s="160" t="str">
        <f ca="1">IF($O53="","",INDEX('Nhập liệu'!$D$10:$D$10000,'Chi tiết'!$O53))</f>
        <v>Cừ 4</v>
      </c>
      <c r="D53" s="275" t="str">
        <f ca="1">IF($O53="","",INDEX('Nhập liệu'!$E$10:$E$10000,'Chi tiết'!$O53))</f>
        <v>cây</v>
      </c>
      <c r="E53" s="274">
        <f ca="1">IF($O53="","",INDEX('Nhập liệu'!$F$10:$F$10000,'Chi tiết'!$O53))</f>
        <v>300</v>
      </c>
      <c r="F53" s="275">
        <f ca="1">IF($O53="","",INDEX('Nhập liệu'!$G$10:$G$10000,'Chi tiết'!$O53))</f>
        <v>17000</v>
      </c>
      <c r="G53" s="275">
        <f ca="1">IF($O53="","",INDEX('Nhập liệu'!$H$10:$H$10000,'Chi tiết'!$O53))</f>
        <v>0</v>
      </c>
      <c r="H53" s="275">
        <f ca="1">IF($O53="","",INDEX('Nhập liệu'!$I$10:$I$10000,'Chi tiết'!$O53))</f>
        <v>0</v>
      </c>
      <c r="I53" s="275">
        <f ca="1">IF($O53="","",INDEX('Nhập liệu'!$J$10:$J$10000,'Chi tiết'!$O53))</f>
        <v>0</v>
      </c>
      <c r="J53" s="275">
        <f ca="1">IF($O53="","",INDEX('Nhập liệu'!$K$10:$K$10000,'Chi tiết'!$O53))</f>
        <v>5100000</v>
      </c>
      <c r="K53" s="275">
        <f ca="1">IF($O53="","",INDEX('Nhập liệu'!$L$10:$L$10000,'Chi tiết'!$O53))</f>
        <v>0</v>
      </c>
      <c r="L53" s="275">
        <f ca="1">IF($O53="","",INDEX('Nhập liệu'!$M$10:$M$10000,'Chi tiết'!$O53))</f>
        <v>0</v>
      </c>
      <c r="M53" s="275">
        <f ca="1">IF($O53="","",INDEX('Nhập liệu'!$N$10:$N$10000,'Chi tiết'!$O53))</f>
        <v>0</v>
      </c>
      <c r="N53" s="275">
        <f ca="1">IF($O53="","",INDEX('Nhập liệu'!$O$10:$O$10000,'Chi tiết'!$O53))</f>
        <v>0</v>
      </c>
      <c r="O53" s="266">
        <f ca="1">IF(TYPE(MATCH($D$6,OFFSET('Nhập liệu'!$C$10,O52,0):'Nhập liệu'!$C$10000,0)+O52)=16,"",MATCH($D$6,OFFSET('Nhập liệu'!$C$10,O52,0):'Nhập liệu'!$C$10000,0)+O52)</f>
        <v>195</v>
      </c>
    </row>
    <row r="54" spans="2:15">
      <c r="B54" s="264">
        <f ca="1">IF($O54="","",INDEX('Nhập liệu'!$B$10:$B$10000,'Chi tiết'!$O54))</f>
        <v>41826</v>
      </c>
      <c r="C54" s="160" t="str">
        <f ca="1">IF($O54="","",INDEX('Nhập liệu'!$D$10:$D$10000,'Chi tiết'!$O54))</f>
        <v>Cừ 5</v>
      </c>
      <c r="D54" s="275" t="str">
        <f ca="1">IF($O54="","",INDEX('Nhập liệu'!$E$10:$E$10000,'Chi tiết'!$O54))</f>
        <v>cây</v>
      </c>
      <c r="E54" s="274">
        <f ca="1">IF($O54="","",INDEX('Nhập liệu'!$F$10:$F$10000,'Chi tiết'!$O54))</f>
        <v>2000</v>
      </c>
      <c r="F54" s="275">
        <f ca="1">IF($O54="","",INDEX('Nhập liệu'!$G$10:$G$10000,'Chi tiết'!$O54))</f>
        <v>28000</v>
      </c>
      <c r="G54" s="275">
        <f ca="1">IF($O54="","",INDEX('Nhập liệu'!$H$10:$H$10000,'Chi tiết'!$O54))</f>
        <v>0</v>
      </c>
      <c r="H54" s="275">
        <f ca="1">IF($O54="","",INDEX('Nhập liệu'!$I$10:$I$10000,'Chi tiết'!$O54))</f>
        <v>0</v>
      </c>
      <c r="I54" s="275">
        <f ca="1">IF($O54="","",INDEX('Nhập liệu'!$J$10:$J$10000,'Chi tiết'!$O54))</f>
        <v>0</v>
      </c>
      <c r="J54" s="275">
        <f ca="1">IF($O54="","",INDEX('Nhập liệu'!$K$10:$K$10000,'Chi tiết'!$O54))</f>
        <v>56000000</v>
      </c>
      <c r="K54" s="275">
        <f ca="1">IF($O54="","",INDEX('Nhập liệu'!$L$10:$L$10000,'Chi tiết'!$O54))</f>
        <v>0</v>
      </c>
      <c r="L54" s="275">
        <f ca="1">IF($O54="","",INDEX('Nhập liệu'!$M$10:$M$10000,'Chi tiết'!$O54))</f>
        <v>0</v>
      </c>
      <c r="M54" s="275">
        <f ca="1">IF($O54="","",INDEX('Nhập liệu'!$N$10:$N$10000,'Chi tiết'!$O54))</f>
        <v>0</v>
      </c>
      <c r="N54" s="275">
        <f ca="1">IF($O54="","",INDEX('Nhập liệu'!$O$10:$O$10000,'Chi tiết'!$O54))</f>
        <v>0</v>
      </c>
      <c r="O54" s="266">
        <f ca="1">IF(TYPE(MATCH($D$6,OFFSET('Nhập liệu'!$C$10,O53,0):'Nhập liệu'!$C$10000,0)+O53)=16,"",MATCH($D$6,OFFSET('Nhập liệu'!$C$10,O53,0):'Nhập liệu'!$C$10000,0)+O53)</f>
        <v>196</v>
      </c>
    </row>
    <row r="55" spans="2:15">
      <c r="B55" s="264">
        <f ca="1">IF($O55="","",INDEX('Nhập liệu'!$B$10:$B$10000,'Chi tiết'!$O55))</f>
        <v>41826</v>
      </c>
      <c r="C55" s="160" t="str">
        <f ca="1">IF($O55="","",INDEX('Nhập liệu'!$D$10:$D$10000,'Chi tiết'!$O55))</f>
        <v>Sửa điện bị cháy</v>
      </c>
      <c r="D55" s="275" t="str">
        <f ca="1">IF($O55="","",INDEX('Nhập liệu'!$E$10:$E$10000,'Chi tiết'!$O55))</f>
        <v>tiền</v>
      </c>
      <c r="E55" s="274">
        <f ca="1">IF($O55="","",INDEX('Nhập liệu'!$F$10:$F$10000,'Chi tiết'!$O55))</f>
        <v>1</v>
      </c>
      <c r="F55" s="275">
        <f ca="1">IF($O55="","",INDEX('Nhập liệu'!$G$10:$G$10000,'Chi tiết'!$O55))</f>
        <v>0</v>
      </c>
      <c r="G55" s="275">
        <f ca="1">IF($O55="","",INDEX('Nhập liệu'!$H$10:$H$10000,'Chi tiết'!$O55))</f>
        <v>0</v>
      </c>
      <c r="H55" s="275">
        <f ca="1">IF($O55="","",INDEX('Nhập liệu'!$I$10:$I$10000,'Chi tiết'!$O55))</f>
        <v>0</v>
      </c>
      <c r="I55" s="275">
        <f ca="1">IF($O55="","",INDEX('Nhập liệu'!$J$10:$J$10000,'Chi tiết'!$O55))</f>
        <v>100000</v>
      </c>
      <c r="J55" s="275">
        <f ca="1">IF($O55="","",INDEX('Nhập liệu'!$K$10:$K$10000,'Chi tiết'!$O55))</f>
        <v>0</v>
      </c>
      <c r="K55" s="275">
        <f ca="1">IF($O55="","",INDEX('Nhập liệu'!$L$10:$L$10000,'Chi tiết'!$O55))</f>
        <v>0</v>
      </c>
      <c r="L55" s="275">
        <f ca="1">IF($O55="","",INDEX('Nhập liệu'!$M$10:$M$10000,'Chi tiết'!$O55))</f>
        <v>0</v>
      </c>
      <c r="M55" s="275">
        <f ca="1">IF($O55="","",INDEX('Nhập liệu'!$N$10:$N$10000,'Chi tiết'!$O55))</f>
        <v>100000</v>
      </c>
      <c r="N55" s="275">
        <f ca="1">IF($O55="","",INDEX('Nhập liệu'!$O$10:$O$10000,'Chi tiết'!$O55))</f>
        <v>0</v>
      </c>
      <c r="O55" s="266">
        <f ca="1">IF(TYPE(MATCH($D$6,OFFSET('Nhập liệu'!$C$10,O54,0):'Nhập liệu'!$C$10000,0)+O54)=16,"",MATCH($D$6,OFFSET('Nhập liệu'!$C$10,O54,0):'Nhập liệu'!$C$10000,0)+O54)</f>
        <v>197</v>
      </c>
    </row>
    <row r="56" spans="2:15">
      <c r="B56" s="264">
        <f ca="1">IF($O56="","",INDEX('Nhập liệu'!$B$10:$B$10000,'Chi tiết'!$O56))</f>
        <v>41827</v>
      </c>
      <c r="C56" s="160" t="str">
        <f ca="1">IF($O56="","",INDEX('Nhập liệu'!$D$10:$D$10000,'Chi tiết'!$O56))</f>
        <v>Chi tiền vận chuyển sắt lô hàng ngày 03/07/2014</v>
      </c>
      <c r="D56" s="275" t="str">
        <f ca="1">IF($O56="","",INDEX('Nhập liệu'!$E$10:$E$10000,'Chi tiết'!$O56))</f>
        <v>chuyến</v>
      </c>
      <c r="E56" s="274">
        <f ca="1">IF($O56="","",INDEX('Nhập liệu'!$F$10:$F$10000,'Chi tiết'!$O56))</f>
        <v>1</v>
      </c>
      <c r="F56" s="275">
        <f ca="1">IF($O56="","",INDEX('Nhập liệu'!$G$10:$G$10000,'Chi tiết'!$O56))</f>
        <v>0</v>
      </c>
      <c r="G56" s="275">
        <f ca="1">IF($O56="","",INDEX('Nhập liệu'!$H$10:$H$10000,'Chi tiết'!$O56))</f>
        <v>0</v>
      </c>
      <c r="H56" s="275">
        <f ca="1">IF($O56="","",INDEX('Nhập liệu'!$I$10:$I$10000,'Chi tiết'!$O56))</f>
        <v>0</v>
      </c>
      <c r="I56" s="275">
        <f ca="1">IF($O56="","",INDEX('Nhập liệu'!$J$10:$J$10000,'Chi tiết'!$O56))</f>
        <v>4000000</v>
      </c>
      <c r="J56" s="275">
        <f ca="1">IF($O56="","",INDEX('Nhập liệu'!$K$10:$K$10000,'Chi tiết'!$O56))</f>
        <v>0</v>
      </c>
      <c r="K56" s="275">
        <f ca="1">IF($O56="","",INDEX('Nhập liệu'!$L$10:$L$10000,'Chi tiết'!$O56))</f>
        <v>0</v>
      </c>
      <c r="L56" s="275">
        <f ca="1">IF($O56="","",INDEX('Nhập liệu'!$M$10:$M$10000,'Chi tiết'!$O56))</f>
        <v>0</v>
      </c>
      <c r="M56" s="275">
        <f ca="1">IF($O56="","",INDEX('Nhập liệu'!$N$10:$N$10000,'Chi tiết'!$O56))</f>
        <v>4000000</v>
      </c>
      <c r="N56" s="275">
        <f ca="1">IF($O56="","",INDEX('Nhập liệu'!$O$10:$O$10000,'Chi tiết'!$O56))</f>
        <v>0</v>
      </c>
      <c r="O56" s="266">
        <f ca="1">IF(TYPE(MATCH($D$6,OFFSET('Nhập liệu'!$C$10,O55,0):'Nhập liệu'!$C$10000,0)+O55)=16,"",MATCH($D$6,OFFSET('Nhập liệu'!$C$10,O55,0):'Nhập liệu'!$C$10000,0)+O55)</f>
        <v>198</v>
      </c>
    </row>
    <row r="57" spans="2:15">
      <c r="B57" s="264">
        <f ca="1">IF($O57="","",INDEX('Nhập liệu'!$B$10:$B$10000,'Chi tiết'!$O57))</f>
        <v>41827</v>
      </c>
      <c r="C57" s="160" t="str">
        <f ca="1">IF($O57="","",INDEX('Nhập liệu'!$D$10:$D$10000,'Chi tiết'!$O57))</f>
        <v>Bạt sọc trải cát, đá đổ bê tông</v>
      </c>
      <c r="D57" s="275" t="str">
        <f ca="1">IF($O57="","",INDEX('Nhập liệu'!$E$10:$E$10000,'Chi tiết'!$O57))</f>
        <v>mét</v>
      </c>
      <c r="E57" s="274">
        <f ca="1">IF($O57="","",INDEX('Nhập liệu'!$F$10:$F$10000,'Chi tiết'!$O57))</f>
        <v>18</v>
      </c>
      <c r="F57" s="275">
        <f ca="1">IF($O57="","",INDEX('Nhập liệu'!$G$10:$G$10000,'Chi tiết'!$O57))</f>
        <v>14000</v>
      </c>
      <c r="G57" s="275">
        <f ca="1">IF($O57="","",INDEX('Nhập liệu'!$H$10:$H$10000,'Chi tiết'!$O57))</f>
        <v>0</v>
      </c>
      <c r="H57" s="275">
        <f ca="1">IF($O57="","",INDEX('Nhập liệu'!$I$10:$I$10000,'Chi tiết'!$O57))</f>
        <v>0</v>
      </c>
      <c r="I57" s="275">
        <f ca="1">IF($O57="","",INDEX('Nhập liệu'!$J$10:$J$10000,'Chi tiết'!$O57))</f>
        <v>0</v>
      </c>
      <c r="J57" s="275">
        <f ca="1">IF($O57="","",INDEX('Nhập liệu'!$K$10:$K$10000,'Chi tiết'!$O57))</f>
        <v>252000</v>
      </c>
      <c r="K57" s="275">
        <f ca="1">IF($O57="","",INDEX('Nhập liệu'!$L$10:$L$10000,'Chi tiết'!$O57))</f>
        <v>0</v>
      </c>
      <c r="L57" s="275">
        <f ca="1">IF($O57="","",INDEX('Nhập liệu'!$M$10:$M$10000,'Chi tiết'!$O57))</f>
        <v>0</v>
      </c>
      <c r="M57" s="275">
        <f ca="1">IF($O57="","",INDEX('Nhập liệu'!$N$10:$N$10000,'Chi tiết'!$O57))</f>
        <v>0</v>
      </c>
      <c r="N57" s="275">
        <f ca="1">IF($O57="","",INDEX('Nhập liệu'!$O$10:$O$10000,'Chi tiết'!$O57))</f>
        <v>0</v>
      </c>
      <c r="O57" s="266">
        <f ca="1">IF(TYPE(MATCH($D$6,OFFSET('Nhập liệu'!$C$10,O56,0):'Nhập liệu'!$C$10000,0)+O56)=16,"",MATCH($D$6,OFFSET('Nhập liệu'!$C$10,O56,0):'Nhập liệu'!$C$10000,0)+O56)</f>
        <v>199</v>
      </c>
    </row>
    <row r="58" spans="2:15">
      <c r="B58" s="264">
        <f ca="1">IF($O58="","",INDEX('Nhập liệu'!$B$10:$B$10000,'Chi tiết'!$O58))</f>
        <v>41827</v>
      </c>
      <c r="C58" s="160" t="str">
        <f ca="1">IF($O58="","",INDEX('Nhập liệu'!$D$10:$D$10000,'Chi tiết'!$O58))</f>
        <v>Cát nền</v>
      </c>
      <c r="D58" s="275" t="str">
        <f ca="1">IF($O58="","",INDEX('Nhập liệu'!$E$10:$E$10000,'Chi tiết'!$O58))</f>
        <v>M3</v>
      </c>
      <c r="E58" s="274">
        <f ca="1">IF($O58="","",INDEX('Nhập liệu'!$F$10:$F$10000,'Chi tiết'!$O58))</f>
        <v>2.2837000000000001</v>
      </c>
      <c r="F58" s="275">
        <f ca="1">IF($O58="","",INDEX('Nhập liệu'!$G$10:$G$10000,'Chi tiết'!$O58))</f>
        <v>100000</v>
      </c>
      <c r="G58" s="275">
        <f ca="1">IF($O58="","",INDEX('Nhập liệu'!$H$10:$H$10000,'Chi tiết'!$O58))</f>
        <v>0</v>
      </c>
      <c r="H58" s="275">
        <f ca="1">IF($O58="","",INDEX('Nhập liệu'!$I$10:$I$10000,'Chi tiết'!$O58))</f>
        <v>0</v>
      </c>
      <c r="I58" s="275">
        <f ca="1">IF($O58="","",INDEX('Nhập liệu'!$J$10:$J$10000,'Chi tiết'!$O58))</f>
        <v>0</v>
      </c>
      <c r="J58" s="275">
        <f ca="1">IF($O58="","",INDEX('Nhập liệu'!$K$10:$K$10000,'Chi tiết'!$O58))</f>
        <v>228370</v>
      </c>
      <c r="K58" s="275">
        <f ca="1">IF($O58="","",INDEX('Nhập liệu'!$L$10:$L$10000,'Chi tiết'!$O58))</f>
        <v>0</v>
      </c>
      <c r="L58" s="275">
        <f ca="1">IF($O58="","",INDEX('Nhập liệu'!$M$10:$M$10000,'Chi tiết'!$O58))</f>
        <v>0</v>
      </c>
      <c r="M58" s="275">
        <f ca="1">IF($O58="","",INDEX('Nhập liệu'!$N$10:$N$10000,'Chi tiết'!$O58))</f>
        <v>0</v>
      </c>
      <c r="N58" s="275">
        <f ca="1">IF($O58="","",INDEX('Nhập liệu'!$O$10:$O$10000,'Chi tiết'!$O58))</f>
        <v>0</v>
      </c>
      <c r="O58" s="266">
        <f ca="1">IF(TYPE(MATCH($D$6,OFFSET('Nhập liệu'!$C$10,O57,0):'Nhập liệu'!$C$10000,0)+O57)=16,"",MATCH($D$6,OFFSET('Nhập liệu'!$C$10,O57,0):'Nhập liệu'!$C$10000,0)+O57)</f>
        <v>200</v>
      </c>
    </row>
    <row r="59" spans="2:15">
      <c r="B59" s="264">
        <f ca="1">IF($O59="","",INDEX('Nhập liệu'!$B$10:$B$10000,'Chi tiết'!$O59))</f>
        <v>41827</v>
      </c>
      <c r="C59" s="160" t="str">
        <f ca="1">IF($O59="","",INDEX('Nhập liệu'!$D$10:$D$10000,'Chi tiết'!$O59))</f>
        <v>Đá 1x2 trắng</v>
      </c>
      <c r="D59" s="275" t="str">
        <f ca="1">IF($O59="","",INDEX('Nhập liệu'!$E$10:$E$10000,'Chi tiết'!$O59))</f>
        <v>M3</v>
      </c>
      <c r="E59" s="274">
        <f ca="1">IF($O59="","",INDEX('Nhập liệu'!$F$10:$F$10000,'Chi tiết'!$O59))</f>
        <v>2.2837000000000001</v>
      </c>
      <c r="F59" s="275">
        <f ca="1">IF($O59="","",INDEX('Nhập liệu'!$G$10:$G$10000,'Chi tiết'!$O59))</f>
        <v>385000</v>
      </c>
      <c r="G59" s="275">
        <f ca="1">IF($O59="","",INDEX('Nhập liệu'!$H$10:$H$10000,'Chi tiết'!$O59))</f>
        <v>0</v>
      </c>
      <c r="H59" s="275">
        <f ca="1">IF($O59="","",INDEX('Nhập liệu'!$I$10:$I$10000,'Chi tiết'!$O59))</f>
        <v>0</v>
      </c>
      <c r="I59" s="275">
        <f ca="1">IF($O59="","",INDEX('Nhập liệu'!$J$10:$J$10000,'Chi tiết'!$O59))</f>
        <v>0</v>
      </c>
      <c r="J59" s="275">
        <f ca="1">IF($O59="","",INDEX('Nhập liệu'!$K$10:$K$10000,'Chi tiết'!$O59))</f>
        <v>879224.5</v>
      </c>
      <c r="K59" s="275">
        <f ca="1">IF($O59="","",INDEX('Nhập liệu'!$L$10:$L$10000,'Chi tiết'!$O59))</f>
        <v>0</v>
      </c>
      <c r="L59" s="275">
        <f ca="1">IF($O59="","",INDEX('Nhập liệu'!$M$10:$M$10000,'Chi tiết'!$O59))</f>
        <v>0</v>
      </c>
      <c r="M59" s="275">
        <f ca="1">IF($O59="","",INDEX('Nhập liệu'!$N$10:$N$10000,'Chi tiết'!$O59))</f>
        <v>0</v>
      </c>
      <c r="N59" s="275">
        <f ca="1">IF($O59="","",INDEX('Nhập liệu'!$O$10:$O$10000,'Chi tiết'!$O59))</f>
        <v>0</v>
      </c>
      <c r="O59" s="266">
        <f ca="1">IF(TYPE(MATCH($D$6,OFFSET('Nhập liệu'!$C$10,O58,0):'Nhập liệu'!$C$10000,0)+O58)=16,"",MATCH($D$6,OFFSET('Nhập liệu'!$C$10,O58,0):'Nhập liệu'!$C$10000,0)+O58)</f>
        <v>201</v>
      </c>
    </row>
    <row r="60" spans="2:15">
      <c r="B60" s="264">
        <f ca="1">IF($O60="","",INDEX('Nhập liệu'!$B$10:$B$10000,'Chi tiết'!$O60))</f>
        <v>41828</v>
      </c>
      <c r="C60" s="160" t="str">
        <f ca="1">IF($O60="","",INDEX('Nhập liệu'!$D$10:$D$10000,'Chi tiết'!$O60))</f>
        <v>Cát xây</v>
      </c>
      <c r="D60" s="275" t="str">
        <f ca="1">IF($O60="","",INDEX('Nhập liệu'!$E$10:$E$10000,'Chi tiết'!$O60))</f>
        <v>M3</v>
      </c>
      <c r="E60" s="274">
        <f ca="1">IF($O60="","",INDEX('Nhập liệu'!$F$10:$F$10000,'Chi tiết'!$O60))</f>
        <v>2.2837000000000001</v>
      </c>
      <c r="F60" s="275">
        <f ca="1">IF($O60="","",INDEX('Nhập liệu'!$G$10:$G$10000,'Chi tiết'!$O60))</f>
        <v>140000</v>
      </c>
      <c r="G60" s="275">
        <f ca="1">IF($O60="","",INDEX('Nhập liệu'!$H$10:$H$10000,'Chi tiết'!$O60))</f>
        <v>0</v>
      </c>
      <c r="H60" s="275">
        <f ca="1">IF($O60="","",INDEX('Nhập liệu'!$I$10:$I$10000,'Chi tiết'!$O60))</f>
        <v>0</v>
      </c>
      <c r="I60" s="275">
        <f ca="1">IF($O60="","",INDEX('Nhập liệu'!$J$10:$J$10000,'Chi tiết'!$O60))</f>
        <v>0</v>
      </c>
      <c r="J60" s="275">
        <f ca="1">IF($O60="","",INDEX('Nhập liệu'!$K$10:$K$10000,'Chi tiết'!$O60))</f>
        <v>319718</v>
      </c>
      <c r="K60" s="275">
        <f ca="1">IF($O60="","",INDEX('Nhập liệu'!$L$10:$L$10000,'Chi tiết'!$O60))</f>
        <v>0</v>
      </c>
      <c r="L60" s="275">
        <f ca="1">IF($O60="","",INDEX('Nhập liệu'!$M$10:$M$10000,'Chi tiết'!$O60))</f>
        <v>0</v>
      </c>
      <c r="M60" s="275">
        <f ca="1">IF($O60="","",INDEX('Nhập liệu'!$N$10:$N$10000,'Chi tiết'!$O60))</f>
        <v>0</v>
      </c>
      <c r="N60" s="275">
        <f ca="1">IF($O60="","",INDEX('Nhập liệu'!$O$10:$O$10000,'Chi tiết'!$O60))</f>
        <v>0</v>
      </c>
      <c r="O60" s="266">
        <f ca="1">IF(TYPE(MATCH($D$6,OFFSET('Nhập liệu'!$C$10,O59,0):'Nhập liệu'!$C$10000,0)+O59)=16,"",MATCH($D$6,OFFSET('Nhập liệu'!$C$10,O59,0):'Nhập liệu'!$C$10000,0)+O59)</f>
        <v>202</v>
      </c>
    </row>
    <row r="61" spans="2:15">
      <c r="B61" s="264">
        <f ca="1">IF($O61="","",INDEX('Nhập liệu'!$B$10:$B$10000,'Chi tiết'!$O61))</f>
        <v>41828</v>
      </c>
      <c r="C61" s="160" t="str">
        <f ca="1">IF($O61="","",INDEX('Nhập liệu'!$D$10:$D$10000,'Chi tiết'!$O61))</f>
        <v>Đá 4x6 đen</v>
      </c>
      <c r="D61" s="275" t="str">
        <f ca="1">IF($O61="","",INDEX('Nhập liệu'!$E$10:$E$10000,'Chi tiết'!$O61))</f>
        <v>M3</v>
      </c>
      <c r="E61" s="274">
        <f ca="1">IF($O61="","",INDEX('Nhập liệu'!$F$10:$F$10000,'Chi tiết'!$O61))</f>
        <v>2.2837000000000001</v>
      </c>
      <c r="F61" s="275">
        <f ca="1">IF($O61="","",INDEX('Nhập liệu'!$G$10:$G$10000,'Chi tiết'!$O61))</f>
        <v>310000</v>
      </c>
      <c r="G61" s="275">
        <f ca="1">IF($O61="","",INDEX('Nhập liệu'!$H$10:$H$10000,'Chi tiết'!$O61))</f>
        <v>0</v>
      </c>
      <c r="H61" s="275">
        <f ca="1">IF($O61="","",INDEX('Nhập liệu'!$I$10:$I$10000,'Chi tiết'!$O61))</f>
        <v>0</v>
      </c>
      <c r="I61" s="275">
        <f ca="1">IF($O61="","",INDEX('Nhập liệu'!$J$10:$J$10000,'Chi tiết'!$O61))</f>
        <v>0</v>
      </c>
      <c r="J61" s="275">
        <f ca="1">IF($O61="","",INDEX('Nhập liệu'!$K$10:$K$10000,'Chi tiết'!$O61))</f>
        <v>707947</v>
      </c>
      <c r="K61" s="275">
        <f ca="1">IF($O61="","",INDEX('Nhập liệu'!$L$10:$L$10000,'Chi tiết'!$O61))</f>
        <v>0</v>
      </c>
      <c r="L61" s="275">
        <f ca="1">IF($O61="","",INDEX('Nhập liệu'!$M$10:$M$10000,'Chi tiết'!$O61))</f>
        <v>0</v>
      </c>
      <c r="M61" s="275">
        <f ca="1">IF($O61="","",INDEX('Nhập liệu'!$N$10:$N$10000,'Chi tiết'!$O61))</f>
        <v>0</v>
      </c>
      <c r="N61" s="275">
        <f ca="1">IF($O61="","",INDEX('Nhập liệu'!$O$10:$O$10000,'Chi tiết'!$O61))</f>
        <v>0</v>
      </c>
      <c r="O61" s="266">
        <f ca="1">IF(TYPE(MATCH($D$6,OFFSET('Nhập liệu'!$C$10,O60,0):'Nhập liệu'!$C$10000,0)+O60)=16,"",MATCH($D$6,OFFSET('Nhập liệu'!$C$10,O60,0):'Nhập liệu'!$C$10000,0)+O60)</f>
        <v>203</v>
      </c>
    </row>
    <row r="62" spans="2:15">
      <c r="B62" s="264">
        <f ca="1">IF($O62="","",INDEX('Nhập liệu'!$B$10:$B$10000,'Chi tiết'!$O62))</f>
        <v>41830</v>
      </c>
      <c r="C62" s="160" t="str">
        <f ca="1">IF($O62="","",INDEX('Nhập liệu'!$D$10:$D$10000,'Chi tiết'!$O62))</f>
        <v xml:space="preserve">Chi tiền tiếp khách </v>
      </c>
      <c r="D62" s="275">
        <f ca="1">IF($O62="","",INDEX('Nhập liệu'!$E$10:$E$10000,'Chi tiết'!$O62))</f>
        <v>0</v>
      </c>
      <c r="E62" s="274">
        <f ca="1">IF($O62="","",INDEX('Nhập liệu'!$F$10:$F$10000,'Chi tiết'!$O62))</f>
        <v>0</v>
      </c>
      <c r="F62" s="275">
        <f ca="1">IF($O62="","",INDEX('Nhập liệu'!$G$10:$G$10000,'Chi tiết'!$O62))</f>
        <v>0</v>
      </c>
      <c r="G62" s="275">
        <f ca="1">IF($O62="","",INDEX('Nhập liệu'!$H$10:$H$10000,'Chi tiết'!$O62))</f>
        <v>0</v>
      </c>
      <c r="H62" s="275">
        <f ca="1">IF($O62="","",INDEX('Nhập liệu'!$I$10:$I$10000,'Chi tiết'!$O62))</f>
        <v>0</v>
      </c>
      <c r="I62" s="275">
        <f ca="1">IF($O62="","",INDEX('Nhập liệu'!$J$10:$J$10000,'Chi tiết'!$O62))</f>
        <v>831000</v>
      </c>
      <c r="J62" s="275">
        <f ca="1">IF($O62="","",INDEX('Nhập liệu'!$K$10:$K$10000,'Chi tiết'!$O62))</f>
        <v>0</v>
      </c>
      <c r="K62" s="275">
        <f ca="1">IF($O62="","",INDEX('Nhập liệu'!$L$10:$L$10000,'Chi tiết'!$O62))</f>
        <v>0</v>
      </c>
      <c r="L62" s="275">
        <f ca="1">IF($O62="","",INDEX('Nhập liệu'!$M$10:$M$10000,'Chi tiết'!$O62))</f>
        <v>0</v>
      </c>
      <c r="M62" s="275">
        <f ca="1">IF($O62="","",INDEX('Nhập liệu'!$N$10:$N$10000,'Chi tiết'!$O62))</f>
        <v>831000</v>
      </c>
      <c r="N62" s="275">
        <f ca="1">IF($O62="","",INDEX('Nhập liệu'!$O$10:$O$10000,'Chi tiết'!$O62))</f>
        <v>0</v>
      </c>
      <c r="O62" s="266">
        <f ca="1">IF(TYPE(MATCH($D$6,OFFSET('Nhập liệu'!$C$10,O61,0):'Nhập liệu'!$C$10000,0)+O61)=16,"",MATCH($D$6,OFFSET('Nhập liệu'!$C$10,O61,0):'Nhập liệu'!$C$10000,0)+O61)</f>
        <v>204</v>
      </c>
    </row>
    <row r="63" spans="2:15">
      <c r="B63" s="264">
        <f ca="1">IF($O63="","",INDEX('Nhập liệu'!$B$10:$B$10000,'Chi tiết'!$O63))</f>
        <v>41829</v>
      </c>
      <c r="C63" s="160" t="str">
        <f ca="1">IF($O63="","",INDEX('Nhập liệu'!$D$10:$D$10000,'Chi tiết'!$O63))</f>
        <v>Chi tiền café giám sát, chủ đầu tư</v>
      </c>
      <c r="D63" s="275">
        <f ca="1">IF($O63="","",INDEX('Nhập liệu'!$E$10:$E$10000,'Chi tiết'!$O63))</f>
        <v>0</v>
      </c>
      <c r="E63" s="274">
        <f ca="1">IF($O63="","",INDEX('Nhập liệu'!$F$10:$F$10000,'Chi tiết'!$O63))</f>
        <v>0</v>
      </c>
      <c r="F63" s="275">
        <f ca="1">IF($O63="","",INDEX('Nhập liệu'!$G$10:$G$10000,'Chi tiết'!$O63))</f>
        <v>0</v>
      </c>
      <c r="G63" s="275">
        <f ca="1">IF($O63="","",INDEX('Nhập liệu'!$H$10:$H$10000,'Chi tiết'!$O63))</f>
        <v>0</v>
      </c>
      <c r="H63" s="275">
        <f ca="1">IF($O63="","",INDEX('Nhập liệu'!$I$10:$I$10000,'Chi tiết'!$O63))</f>
        <v>0</v>
      </c>
      <c r="I63" s="275">
        <f ca="1">IF($O63="","",INDEX('Nhập liệu'!$J$10:$J$10000,'Chi tiết'!$O63))</f>
        <v>50000</v>
      </c>
      <c r="J63" s="275">
        <f ca="1">IF($O63="","",INDEX('Nhập liệu'!$K$10:$K$10000,'Chi tiết'!$O63))</f>
        <v>0</v>
      </c>
      <c r="K63" s="275">
        <f ca="1">IF($O63="","",INDEX('Nhập liệu'!$L$10:$L$10000,'Chi tiết'!$O63))</f>
        <v>0</v>
      </c>
      <c r="L63" s="275">
        <f ca="1">IF($O63="","",INDEX('Nhập liệu'!$M$10:$M$10000,'Chi tiết'!$O63))</f>
        <v>0</v>
      </c>
      <c r="M63" s="275">
        <f ca="1">IF($O63="","",INDEX('Nhập liệu'!$N$10:$N$10000,'Chi tiết'!$O63))</f>
        <v>50000</v>
      </c>
      <c r="N63" s="275">
        <f ca="1">IF($O63="","",INDEX('Nhập liệu'!$O$10:$O$10000,'Chi tiết'!$O63))</f>
        <v>0</v>
      </c>
      <c r="O63" s="266">
        <f ca="1">IF(TYPE(MATCH($D$6,OFFSET('Nhập liệu'!$C$10,O62,0):'Nhập liệu'!$C$10000,0)+O62)=16,"",MATCH($D$6,OFFSET('Nhập liệu'!$C$10,O62,0):'Nhập liệu'!$C$10000,0)+O62)</f>
        <v>205</v>
      </c>
    </row>
    <row r="64" spans="2:15">
      <c r="B64" s="264">
        <f ca="1">IF($O64="","",INDEX('Nhập liệu'!$B$10:$B$10000,'Chi tiết'!$O64))</f>
        <v>41830</v>
      </c>
      <c r="C64" s="160" t="str">
        <f ca="1">IF($O64="","",INDEX('Nhập liệu'!$D$10:$D$10000,'Chi tiết'!$O64))</f>
        <v>Chi tiền café giám sát, chủ đầu tư</v>
      </c>
      <c r="D64" s="275">
        <f ca="1">IF($O64="","",INDEX('Nhập liệu'!$E$10:$E$10000,'Chi tiết'!$O64))</f>
        <v>0</v>
      </c>
      <c r="E64" s="274">
        <f ca="1">IF($O64="","",INDEX('Nhập liệu'!$F$10:$F$10000,'Chi tiết'!$O64))</f>
        <v>0</v>
      </c>
      <c r="F64" s="275">
        <f ca="1">IF($O64="","",INDEX('Nhập liệu'!$G$10:$G$10000,'Chi tiết'!$O64))</f>
        <v>0</v>
      </c>
      <c r="G64" s="275">
        <f ca="1">IF($O64="","",INDEX('Nhập liệu'!$H$10:$H$10000,'Chi tiết'!$O64))</f>
        <v>0</v>
      </c>
      <c r="H64" s="275">
        <f ca="1">IF($O64="","",INDEX('Nhập liệu'!$I$10:$I$10000,'Chi tiết'!$O64))</f>
        <v>0</v>
      </c>
      <c r="I64" s="275">
        <f ca="1">IF($O64="","",INDEX('Nhập liệu'!$J$10:$J$10000,'Chi tiết'!$O64))</f>
        <v>50000</v>
      </c>
      <c r="J64" s="275">
        <f ca="1">IF($O64="","",INDEX('Nhập liệu'!$K$10:$K$10000,'Chi tiết'!$O64))</f>
        <v>0</v>
      </c>
      <c r="K64" s="275">
        <f ca="1">IF($O64="","",INDEX('Nhập liệu'!$L$10:$L$10000,'Chi tiết'!$O64))</f>
        <v>0</v>
      </c>
      <c r="L64" s="275">
        <f ca="1">IF($O64="","",INDEX('Nhập liệu'!$M$10:$M$10000,'Chi tiết'!$O64))</f>
        <v>0</v>
      </c>
      <c r="M64" s="275">
        <f ca="1">IF($O64="","",INDEX('Nhập liệu'!$N$10:$N$10000,'Chi tiết'!$O64))</f>
        <v>50000</v>
      </c>
      <c r="N64" s="275">
        <f ca="1">IF($O64="","",INDEX('Nhập liệu'!$O$10:$O$10000,'Chi tiết'!$O64))</f>
        <v>0</v>
      </c>
      <c r="O64" s="266">
        <f ca="1">IF(TYPE(MATCH($D$6,OFFSET('Nhập liệu'!$C$10,O63,0):'Nhập liệu'!$C$10000,0)+O63)=16,"",MATCH($D$6,OFFSET('Nhập liệu'!$C$10,O63,0):'Nhập liệu'!$C$10000,0)+O63)</f>
        <v>206</v>
      </c>
    </row>
    <row r="65" spans="2:15">
      <c r="B65" s="264">
        <f ca="1">IF($O65="","",INDEX('Nhập liệu'!$B$10:$B$10000,'Chi tiết'!$O65))</f>
        <v>41832</v>
      </c>
      <c r="C65" s="160" t="str">
        <f ca="1">IF($O65="","",INDEX('Nhập liệu'!$D$10:$D$10000,'Chi tiết'!$O65))</f>
        <v>Đá 4x6 đen</v>
      </c>
      <c r="D65" s="275" t="str">
        <f ca="1">IF($O65="","",INDEX('Nhập liệu'!$E$10:$E$10000,'Chi tiết'!$O65))</f>
        <v>M3</v>
      </c>
      <c r="E65" s="274">
        <f ca="1">IF($O65="","",INDEX('Nhập liệu'!$F$10:$F$10000,'Chi tiết'!$O65))</f>
        <v>2.2837000000000001</v>
      </c>
      <c r="F65" s="275">
        <f ca="1">IF($O65="","",INDEX('Nhập liệu'!$G$10:$G$10000,'Chi tiết'!$O65))</f>
        <v>310000</v>
      </c>
      <c r="G65" s="275">
        <f ca="1">IF($O65="","",INDEX('Nhập liệu'!$H$10:$H$10000,'Chi tiết'!$O65))</f>
        <v>0</v>
      </c>
      <c r="H65" s="275">
        <f ca="1">IF($O65="","",INDEX('Nhập liệu'!$I$10:$I$10000,'Chi tiết'!$O65))</f>
        <v>0</v>
      </c>
      <c r="I65" s="275">
        <f ca="1">IF($O65="","",INDEX('Nhập liệu'!$J$10:$J$10000,'Chi tiết'!$O65))</f>
        <v>0</v>
      </c>
      <c r="J65" s="275">
        <f ca="1">IF($O65="","",INDEX('Nhập liệu'!$K$10:$K$10000,'Chi tiết'!$O65))</f>
        <v>707947</v>
      </c>
      <c r="K65" s="275">
        <f ca="1">IF($O65="","",INDEX('Nhập liệu'!$L$10:$L$10000,'Chi tiết'!$O65))</f>
        <v>0</v>
      </c>
      <c r="L65" s="275">
        <f ca="1">IF($O65="","",INDEX('Nhập liệu'!$M$10:$M$10000,'Chi tiết'!$O65))</f>
        <v>0</v>
      </c>
      <c r="M65" s="275">
        <f ca="1">IF($O65="","",INDEX('Nhập liệu'!$N$10:$N$10000,'Chi tiết'!$O65))</f>
        <v>0</v>
      </c>
      <c r="N65" s="275">
        <f ca="1">IF($O65="","",INDEX('Nhập liệu'!$O$10:$O$10000,'Chi tiết'!$O65))</f>
        <v>0</v>
      </c>
      <c r="O65" s="266">
        <f ca="1">IF(TYPE(MATCH($D$6,OFFSET('Nhập liệu'!$C$10,O64,0):'Nhập liệu'!$C$10000,0)+O64)=16,"",MATCH($D$6,OFFSET('Nhập liệu'!$C$10,O64,0):'Nhập liệu'!$C$10000,0)+O64)</f>
        <v>207</v>
      </c>
    </row>
    <row r="66" spans="2:15">
      <c r="B66" s="264">
        <f ca="1">IF($O66="","",INDEX('Nhập liệu'!$B$10:$B$10000,'Chi tiết'!$O66))</f>
        <v>41832</v>
      </c>
      <c r="C66" s="160" t="str">
        <f ca="1">IF($O66="","",INDEX('Nhập liệu'!$D$10:$D$10000,'Chi tiết'!$O66))</f>
        <v>Cát xây</v>
      </c>
      <c r="D66" s="275" t="str">
        <f ca="1">IF($O66="","",INDEX('Nhập liệu'!$E$10:$E$10000,'Chi tiết'!$O66))</f>
        <v>M3</v>
      </c>
      <c r="E66" s="274">
        <f ca="1">IF($O66="","",INDEX('Nhập liệu'!$F$10:$F$10000,'Chi tiết'!$O66))</f>
        <v>2.2837000000000001</v>
      </c>
      <c r="F66" s="275">
        <f ca="1">IF($O66="","",INDEX('Nhập liệu'!$G$10:$G$10000,'Chi tiết'!$O66))</f>
        <v>140000</v>
      </c>
      <c r="G66" s="275">
        <f ca="1">IF($O66="","",INDEX('Nhập liệu'!$H$10:$H$10000,'Chi tiết'!$O66))</f>
        <v>0</v>
      </c>
      <c r="H66" s="275">
        <f ca="1">IF($O66="","",INDEX('Nhập liệu'!$I$10:$I$10000,'Chi tiết'!$O66))</f>
        <v>0</v>
      </c>
      <c r="I66" s="275">
        <f ca="1">IF($O66="","",INDEX('Nhập liệu'!$J$10:$J$10000,'Chi tiết'!$O66))</f>
        <v>0</v>
      </c>
      <c r="J66" s="275">
        <f ca="1">IF($O66="","",INDEX('Nhập liệu'!$K$10:$K$10000,'Chi tiết'!$O66))</f>
        <v>319718</v>
      </c>
      <c r="K66" s="275">
        <f ca="1">IF($O66="","",INDEX('Nhập liệu'!$L$10:$L$10000,'Chi tiết'!$O66))</f>
        <v>0</v>
      </c>
      <c r="L66" s="275">
        <f ca="1">IF($O66="","",INDEX('Nhập liệu'!$M$10:$M$10000,'Chi tiết'!$O66))</f>
        <v>0</v>
      </c>
      <c r="M66" s="275">
        <f ca="1">IF($O66="","",INDEX('Nhập liệu'!$N$10:$N$10000,'Chi tiết'!$O66))</f>
        <v>0</v>
      </c>
      <c r="N66" s="275">
        <f ca="1">IF($O66="","",INDEX('Nhập liệu'!$O$10:$O$10000,'Chi tiết'!$O66))</f>
        <v>0</v>
      </c>
      <c r="O66" s="266">
        <f ca="1">IF(TYPE(MATCH($D$6,OFFSET('Nhập liệu'!$C$10,O65,0):'Nhập liệu'!$C$10000,0)+O65)=16,"",MATCH($D$6,OFFSET('Nhập liệu'!$C$10,O65,0):'Nhập liệu'!$C$10000,0)+O65)</f>
        <v>208</v>
      </c>
    </row>
    <row r="67" spans="2:15">
      <c r="B67" s="264">
        <f ca="1">IF($O67="","",INDEX('Nhập liệu'!$B$10:$B$10000,'Chi tiết'!$O67))</f>
        <v>41832</v>
      </c>
      <c r="C67" s="160" t="str">
        <f ca="1">IF($O67="","",INDEX('Nhập liệu'!$D$10:$D$10000,'Chi tiết'!$O67))</f>
        <v>Đá 1x2 trắng</v>
      </c>
      <c r="D67" s="275" t="str">
        <f ca="1">IF($O67="","",INDEX('Nhập liệu'!$E$10:$E$10000,'Chi tiết'!$O67))</f>
        <v>M3</v>
      </c>
      <c r="E67" s="274">
        <f ca="1">IF($O67="","",INDEX('Nhập liệu'!$F$10:$F$10000,'Chi tiết'!$O67))</f>
        <v>2.2837000000000001</v>
      </c>
      <c r="F67" s="275">
        <f ca="1">IF($O67="","",INDEX('Nhập liệu'!$G$10:$G$10000,'Chi tiết'!$O67))</f>
        <v>385000</v>
      </c>
      <c r="G67" s="275">
        <f ca="1">IF($O67="","",INDEX('Nhập liệu'!$H$10:$H$10000,'Chi tiết'!$O67))</f>
        <v>0</v>
      </c>
      <c r="H67" s="275">
        <f ca="1">IF($O67="","",INDEX('Nhập liệu'!$I$10:$I$10000,'Chi tiết'!$O67))</f>
        <v>0</v>
      </c>
      <c r="I67" s="275">
        <f ca="1">IF($O67="","",INDEX('Nhập liệu'!$J$10:$J$10000,'Chi tiết'!$O67))</f>
        <v>0</v>
      </c>
      <c r="J67" s="275">
        <f ca="1">IF($O67="","",INDEX('Nhập liệu'!$K$10:$K$10000,'Chi tiết'!$O67))</f>
        <v>879224.5</v>
      </c>
      <c r="K67" s="275">
        <f ca="1">IF($O67="","",INDEX('Nhập liệu'!$L$10:$L$10000,'Chi tiết'!$O67))</f>
        <v>0</v>
      </c>
      <c r="L67" s="275">
        <f ca="1">IF($O67="","",INDEX('Nhập liệu'!$M$10:$M$10000,'Chi tiết'!$O67))</f>
        <v>0</v>
      </c>
      <c r="M67" s="275">
        <f ca="1">IF($O67="","",INDEX('Nhập liệu'!$N$10:$N$10000,'Chi tiết'!$O67))</f>
        <v>0</v>
      </c>
      <c r="N67" s="275">
        <f ca="1">IF($O67="","",INDEX('Nhập liệu'!$O$10:$O$10000,'Chi tiết'!$O67))</f>
        <v>0</v>
      </c>
      <c r="O67" s="266">
        <f ca="1">IF(TYPE(MATCH($D$6,OFFSET('Nhập liệu'!$C$10,O66,0):'Nhập liệu'!$C$10000,0)+O66)=16,"",MATCH($D$6,OFFSET('Nhập liệu'!$C$10,O66,0):'Nhập liệu'!$C$10000,0)+O66)</f>
        <v>209</v>
      </c>
    </row>
    <row r="68" spans="2:15">
      <c r="B68" s="264">
        <f ca="1">IF($O68="","",INDEX('Nhập liệu'!$B$10:$B$10000,'Chi tiết'!$O68))</f>
        <v>41833</v>
      </c>
      <c r="C68" s="160" t="str">
        <f ca="1">IF($O68="","",INDEX('Nhập liệu'!$D$10:$D$10000,'Chi tiết'!$O68))</f>
        <v>Cát xây</v>
      </c>
      <c r="D68" s="275" t="str">
        <f ca="1">IF($O68="","",INDEX('Nhập liệu'!$E$10:$E$10000,'Chi tiết'!$O68))</f>
        <v>M3</v>
      </c>
      <c r="E68" s="274">
        <f ca="1">IF($O68="","",INDEX('Nhập liệu'!$F$10:$F$10000,'Chi tiết'!$O68))</f>
        <v>2.2837000000000001</v>
      </c>
      <c r="F68" s="275">
        <f ca="1">IF($O68="","",INDEX('Nhập liệu'!$G$10:$G$10000,'Chi tiết'!$O68))</f>
        <v>140000</v>
      </c>
      <c r="G68" s="275">
        <f ca="1">IF($O68="","",INDEX('Nhập liệu'!$H$10:$H$10000,'Chi tiết'!$O68))</f>
        <v>0</v>
      </c>
      <c r="H68" s="275">
        <f ca="1">IF($O68="","",INDEX('Nhập liệu'!$I$10:$I$10000,'Chi tiết'!$O68))</f>
        <v>0</v>
      </c>
      <c r="I68" s="275">
        <f ca="1">IF($O68="","",INDEX('Nhập liệu'!$J$10:$J$10000,'Chi tiết'!$O68))</f>
        <v>0</v>
      </c>
      <c r="J68" s="275">
        <f ca="1">IF($O68="","",INDEX('Nhập liệu'!$K$10:$K$10000,'Chi tiết'!$O68))</f>
        <v>319718</v>
      </c>
      <c r="K68" s="275">
        <f ca="1">IF($O68="","",INDEX('Nhập liệu'!$L$10:$L$10000,'Chi tiết'!$O68))</f>
        <v>0</v>
      </c>
      <c r="L68" s="275">
        <f ca="1">IF($O68="","",INDEX('Nhập liệu'!$M$10:$M$10000,'Chi tiết'!$O68))</f>
        <v>0</v>
      </c>
      <c r="M68" s="275">
        <f ca="1">IF($O68="","",INDEX('Nhập liệu'!$N$10:$N$10000,'Chi tiết'!$O68))</f>
        <v>0</v>
      </c>
      <c r="N68" s="275">
        <f ca="1">IF($O68="","",INDEX('Nhập liệu'!$O$10:$O$10000,'Chi tiết'!$O68))</f>
        <v>0</v>
      </c>
      <c r="O68" s="266">
        <f ca="1">IF(TYPE(MATCH($D$6,OFFSET('Nhập liệu'!$C$10,O67,0):'Nhập liệu'!$C$10000,0)+O67)=16,"",MATCH($D$6,OFFSET('Nhập liệu'!$C$10,O67,0):'Nhập liệu'!$C$10000,0)+O67)</f>
        <v>210</v>
      </c>
    </row>
    <row r="69" spans="2:15">
      <c r="B69" s="264">
        <f ca="1">IF($O69="","",INDEX('Nhập liệu'!$B$10:$B$10000,'Chi tiết'!$O69))</f>
        <v>41833</v>
      </c>
      <c r="C69" s="160" t="str">
        <f ca="1">IF($O69="","",INDEX('Nhập liệu'!$D$10:$D$10000,'Chi tiết'!$O69))</f>
        <v>Đá 1x2 trắng</v>
      </c>
      <c r="D69" s="275" t="str">
        <f ca="1">IF($O69="","",INDEX('Nhập liệu'!$E$10:$E$10000,'Chi tiết'!$O69))</f>
        <v>M3</v>
      </c>
      <c r="E69" s="274">
        <f ca="1">IF($O69="","",INDEX('Nhập liệu'!$F$10:$F$10000,'Chi tiết'!$O69))</f>
        <v>2.2837000000000001</v>
      </c>
      <c r="F69" s="275">
        <f ca="1">IF($O69="","",INDEX('Nhập liệu'!$G$10:$G$10000,'Chi tiết'!$O69))</f>
        <v>385000</v>
      </c>
      <c r="G69" s="275">
        <f ca="1">IF($O69="","",INDEX('Nhập liệu'!$H$10:$H$10000,'Chi tiết'!$O69))</f>
        <v>0</v>
      </c>
      <c r="H69" s="275">
        <f ca="1">IF($O69="","",INDEX('Nhập liệu'!$I$10:$I$10000,'Chi tiết'!$O69))</f>
        <v>0</v>
      </c>
      <c r="I69" s="275">
        <f ca="1">IF($O69="","",INDEX('Nhập liệu'!$J$10:$J$10000,'Chi tiết'!$O69))</f>
        <v>0</v>
      </c>
      <c r="J69" s="275">
        <f ca="1">IF($O69="","",INDEX('Nhập liệu'!$K$10:$K$10000,'Chi tiết'!$O69))</f>
        <v>879224.5</v>
      </c>
      <c r="K69" s="275">
        <f ca="1">IF($O69="","",INDEX('Nhập liệu'!$L$10:$L$10000,'Chi tiết'!$O69))</f>
        <v>0</v>
      </c>
      <c r="L69" s="275">
        <f ca="1">IF($O69="","",INDEX('Nhập liệu'!$M$10:$M$10000,'Chi tiết'!$O69))</f>
        <v>0</v>
      </c>
      <c r="M69" s="275">
        <f ca="1">IF($O69="","",INDEX('Nhập liệu'!$N$10:$N$10000,'Chi tiết'!$O69))</f>
        <v>0</v>
      </c>
      <c r="N69" s="275">
        <f ca="1">IF($O69="","",INDEX('Nhập liệu'!$O$10:$O$10000,'Chi tiết'!$O69))</f>
        <v>0</v>
      </c>
      <c r="O69" s="266">
        <f ca="1">IF(TYPE(MATCH($D$6,OFFSET('Nhập liệu'!$C$10,O68,0):'Nhập liệu'!$C$10000,0)+O68)=16,"",MATCH($D$6,OFFSET('Nhập liệu'!$C$10,O68,0):'Nhập liệu'!$C$10000,0)+O68)</f>
        <v>211</v>
      </c>
    </row>
    <row r="70" spans="2:15">
      <c r="B70" s="264">
        <f ca="1">IF($O70="","",INDEX('Nhập liệu'!$B$10:$B$10000,'Chi tiết'!$O70))</f>
        <v>41834</v>
      </c>
      <c r="C70" s="160" t="str">
        <f ca="1">IF($O70="","",INDEX('Nhập liệu'!$D$10:$D$10000,'Chi tiết'!$O70))</f>
        <v>Cát xây</v>
      </c>
      <c r="D70" s="275" t="str">
        <f ca="1">IF($O70="","",INDEX('Nhập liệu'!$E$10:$E$10000,'Chi tiết'!$O70))</f>
        <v>M3</v>
      </c>
      <c r="E70" s="274">
        <f ca="1">IF($O70="","",INDEX('Nhập liệu'!$F$10:$F$10000,'Chi tiết'!$O70))</f>
        <v>2.2837000000000001</v>
      </c>
      <c r="F70" s="275">
        <f ca="1">IF($O70="","",INDEX('Nhập liệu'!$G$10:$G$10000,'Chi tiết'!$O70))</f>
        <v>140000</v>
      </c>
      <c r="G70" s="275">
        <f ca="1">IF($O70="","",INDEX('Nhập liệu'!$H$10:$H$10000,'Chi tiết'!$O70))</f>
        <v>0</v>
      </c>
      <c r="H70" s="275">
        <f ca="1">IF($O70="","",INDEX('Nhập liệu'!$I$10:$I$10000,'Chi tiết'!$O70))</f>
        <v>0</v>
      </c>
      <c r="I70" s="275">
        <f ca="1">IF($O70="","",INDEX('Nhập liệu'!$J$10:$J$10000,'Chi tiết'!$O70))</f>
        <v>0</v>
      </c>
      <c r="J70" s="275">
        <f ca="1">IF($O70="","",INDEX('Nhập liệu'!$K$10:$K$10000,'Chi tiết'!$O70))</f>
        <v>319718</v>
      </c>
      <c r="K70" s="275">
        <f ca="1">IF($O70="","",INDEX('Nhập liệu'!$L$10:$L$10000,'Chi tiết'!$O70))</f>
        <v>0</v>
      </c>
      <c r="L70" s="275">
        <f ca="1">IF($O70="","",INDEX('Nhập liệu'!$M$10:$M$10000,'Chi tiết'!$O70))</f>
        <v>0</v>
      </c>
      <c r="M70" s="275">
        <f ca="1">IF($O70="","",INDEX('Nhập liệu'!$N$10:$N$10000,'Chi tiết'!$O70))</f>
        <v>0</v>
      </c>
      <c r="N70" s="275">
        <f ca="1">IF($O70="","",INDEX('Nhập liệu'!$O$10:$O$10000,'Chi tiết'!$O70))</f>
        <v>0</v>
      </c>
      <c r="O70" s="266">
        <f ca="1">IF(TYPE(MATCH($D$6,OFFSET('Nhập liệu'!$C$10,O69,0):'Nhập liệu'!$C$10000,0)+O69)=16,"",MATCH($D$6,OFFSET('Nhập liệu'!$C$10,O69,0):'Nhập liệu'!$C$10000,0)+O69)</f>
        <v>212</v>
      </c>
    </row>
    <row r="71" spans="2:15">
      <c r="B71" s="264">
        <f ca="1">IF($O71="","",INDEX('Nhập liệu'!$B$10:$B$10000,'Chi tiết'!$O71))</f>
        <v>41834</v>
      </c>
      <c r="C71" s="160" t="str">
        <f ca="1">IF($O71="","",INDEX('Nhập liệu'!$D$10:$D$10000,'Chi tiết'!$O71))</f>
        <v>Đá 1x2 trắng</v>
      </c>
      <c r="D71" s="275" t="str">
        <f ca="1">IF($O71="","",INDEX('Nhập liệu'!$E$10:$E$10000,'Chi tiết'!$O71))</f>
        <v>M3</v>
      </c>
      <c r="E71" s="274">
        <f ca="1">IF($O71="","",INDEX('Nhập liệu'!$F$10:$F$10000,'Chi tiết'!$O71))</f>
        <v>2.2837000000000001</v>
      </c>
      <c r="F71" s="275">
        <f ca="1">IF($O71="","",INDEX('Nhập liệu'!$G$10:$G$10000,'Chi tiết'!$O71))</f>
        <v>385000</v>
      </c>
      <c r="G71" s="275">
        <f ca="1">IF($O71="","",INDEX('Nhập liệu'!$H$10:$H$10000,'Chi tiết'!$O71))</f>
        <v>0</v>
      </c>
      <c r="H71" s="275">
        <f ca="1">IF($O71="","",INDEX('Nhập liệu'!$I$10:$I$10000,'Chi tiết'!$O71))</f>
        <v>0</v>
      </c>
      <c r="I71" s="275">
        <f ca="1">IF($O71="","",INDEX('Nhập liệu'!$J$10:$J$10000,'Chi tiết'!$O71))</f>
        <v>0</v>
      </c>
      <c r="J71" s="275">
        <f ca="1">IF($O71="","",INDEX('Nhập liệu'!$K$10:$K$10000,'Chi tiết'!$O71))</f>
        <v>879224.5</v>
      </c>
      <c r="K71" s="275">
        <f ca="1">IF($O71="","",INDEX('Nhập liệu'!$L$10:$L$10000,'Chi tiết'!$O71))</f>
        <v>0</v>
      </c>
      <c r="L71" s="275">
        <f ca="1">IF($O71="","",INDEX('Nhập liệu'!$M$10:$M$10000,'Chi tiết'!$O71))</f>
        <v>0</v>
      </c>
      <c r="M71" s="275">
        <f ca="1">IF($O71="","",INDEX('Nhập liệu'!$N$10:$N$10000,'Chi tiết'!$O71))</f>
        <v>0</v>
      </c>
      <c r="N71" s="275">
        <f ca="1">IF($O71="","",INDEX('Nhập liệu'!$O$10:$O$10000,'Chi tiết'!$O71))</f>
        <v>0</v>
      </c>
      <c r="O71" s="266">
        <f ca="1">IF(TYPE(MATCH($D$6,OFFSET('Nhập liệu'!$C$10,O70,0):'Nhập liệu'!$C$10000,0)+O70)=16,"",MATCH($D$6,OFFSET('Nhập liệu'!$C$10,O70,0):'Nhập liệu'!$C$10000,0)+O70)</f>
        <v>213</v>
      </c>
    </row>
    <row r="72" spans="2:15">
      <c r="B72" s="264">
        <f ca="1">IF($O72="","",INDEX('Nhập liệu'!$B$10:$B$10000,'Chi tiết'!$O72))</f>
        <v>41836</v>
      </c>
      <c r="C72" s="160" t="str">
        <f ca="1">IF($O72="","",INDEX('Nhập liệu'!$D$10:$D$10000,'Chi tiết'!$O72))</f>
        <v>Cát xây</v>
      </c>
      <c r="D72" s="275" t="str">
        <f ca="1">IF($O72="","",INDEX('Nhập liệu'!$E$10:$E$10000,'Chi tiết'!$O72))</f>
        <v>M3</v>
      </c>
      <c r="E72" s="274">
        <f ca="1">IF($O72="","",INDEX('Nhập liệu'!$F$10:$F$10000,'Chi tiết'!$O72))</f>
        <v>2.2837000000000001</v>
      </c>
      <c r="F72" s="275">
        <f ca="1">IF($O72="","",INDEX('Nhập liệu'!$G$10:$G$10000,'Chi tiết'!$O72))</f>
        <v>140000</v>
      </c>
      <c r="G72" s="275">
        <f ca="1">IF($O72="","",INDEX('Nhập liệu'!$H$10:$H$10000,'Chi tiết'!$O72))</f>
        <v>0</v>
      </c>
      <c r="H72" s="275">
        <f ca="1">IF($O72="","",INDEX('Nhập liệu'!$I$10:$I$10000,'Chi tiết'!$O72))</f>
        <v>0</v>
      </c>
      <c r="I72" s="275">
        <f ca="1">IF($O72="","",INDEX('Nhập liệu'!$J$10:$J$10000,'Chi tiết'!$O72))</f>
        <v>0</v>
      </c>
      <c r="J72" s="275">
        <f ca="1">IF($O72="","",INDEX('Nhập liệu'!$K$10:$K$10000,'Chi tiết'!$O72))</f>
        <v>319718</v>
      </c>
      <c r="K72" s="275">
        <f ca="1">IF($O72="","",INDEX('Nhập liệu'!$L$10:$L$10000,'Chi tiết'!$O72))</f>
        <v>0</v>
      </c>
      <c r="L72" s="275">
        <f ca="1">IF($O72="","",INDEX('Nhập liệu'!$M$10:$M$10000,'Chi tiết'!$O72))</f>
        <v>0</v>
      </c>
      <c r="M72" s="275">
        <f ca="1">IF($O72="","",INDEX('Nhập liệu'!$N$10:$N$10000,'Chi tiết'!$O72))</f>
        <v>0</v>
      </c>
      <c r="N72" s="275">
        <f ca="1">IF($O72="","",INDEX('Nhập liệu'!$O$10:$O$10000,'Chi tiết'!$O72))</f>
        <v>0</v>
      </c>
      <c r="O72" s="266">
        <f ca="1">IF(TYPE(MATCH($D$6,OFFSET('Nhập liệu'!$C$10,O71,0):'Nhập liệu'!$C$10000,0)+O71)=16,"",MATCH($D$6,OFFSET('Nhập liệu'!$C$10,O71,0):'Nhập liệu'!$C$10000,0)+O71)</f>
        <v>214</v>
      </c>
    </row>
    <row r="73" spans="2:15">
      <c r="B73" s="264">
        <f ca="1">IF($O73="","",INDEX('Nhập liệu'!$B$10:$B$10000,'Chi tiết'!$O73))</f>
        <v>41836</v>
      </c>
      <c r="C73" s="160" t="str">
        <f ca="1">IF($O73="","",INDEX('Nhập liệu'!$D$10:$D$10000,'Chi tiết'!$O73))</f>
        <v>Đá 1x2 trắng</v>
      </c>
      <c r="D73" s="275" t="str">
        <f ca="1">IF($O73="","",INDEX('Nhập liệu'!$E$10:$E$10000,'Chi tiết'!$O73))</f>
        <v>M3</v>
      </c>
      <c r="E73" s="274">
        <f ca="1">IF($O73="","",INDEX('Nhập liệu'!$F$10:$F$10000,'Chi tiết'!$O73))</f>
        <v>2.2837000000000001</v>
      </c>
      <c r="F73" s="275">
        <f ca="1">IF($O73="","",INDEX('Nhập liệu'!$G$10:$G$10000,'Chi tiết'!$O73))</f>
        <v>385000</v>
      </c>
      <c r="G73" s="275">
        <f ca="1">IF($O73="","",INDEX('Nhập liệu'!$H$10:$H$10000,'Chi tiết'!$O73))</f>
        <v>0</v>
      </c>
      <c r="H73" s="275">
        <f ca="1">IF($O73="","",INDEX('Nhập liệu'!$I$10:$I$10000,'Chi tiết'!$O73))</f>
        <v>0</v>
      </c>
      <c r="I73" s="275">
        <f ca="1">IF($O73="","",INDEX('Nhập liệu'!$J$10:$J$10000,'Chi tiết'!$O73))</f>
        <v>0</v>
      </c>
      <c r="J73" s="275">
        <f ca="1">IF($O73="","",INDEX('Nhập liệu'!$K$10:$K$10000,'Chi tiết'!$O73))</f>
        <v>879224.5</v>
      </c>
      <c r="K73" s="275">
        <f ca="1">IF($O73="","",INDEX('Nhập liệu'!$L$10:$L$10000,'Chi tiết'!$O73))</f>
        <v>0</v>
      </c>
      <c r="L73" s="275">
        <f ca="1">IF($O73="","",INDEX('Nhập liệu'!$M$10:$M$10000,'Chi tiết'!$O73))</f>
        <v>0</v>
      </c>
      <c r="M73" s="275">
        <f ca="1">IF($O73="","",INDEX('Nhập liệu'!$N$10:$N$10000,'Chi tiết'!$O73))</f>
        <v>0</v>
      </c>
      <c r="N73" s="275">
        <f ca="1">IF($O73="","",INDEX('Nhập liệu'!$O$10:$O$10000,'Chi tiết'!$O73))</f>
        <v>0</v>
      </c>
      <c r="O73" s="266">
        <f ca="1">IF(TYPE(MATCH($D$6,OFFSET('Nhập liệu'!$C$10,O72,0):'Nhập liệu'!$C$10000,0)+O72)=16,"",MATCH($D$6,OFFSET('Nhập liệu'!$C$10,O72,0):'Nhập liệu'!$C$10000,0)+O72)</f>
        <v>215</v>
      </c>
    </row>
    <row r="74" spans="2:15">
      <c r="B74" s="264">
        <f ca="1">IF($O74="","",INDEX('Nhập liệu'!$B$10:$B$10000,'Chi tiết'!$O74))</f>
        <v>41837</v>
      </c>
      <c r="C74" s="160" t="str">
        <f ca="1">IF($O74="","",INDEX('Nhập liệu'!$D$10:$D$10000,'Chi tiết'!$O74))</f>
        <v>Tiền điện kỳ 7/14</v>
      </c>
      <c r="D74" s="275">
        <f ca="1">IF($O74="","",INDEX('Nhập liệu'!$E$10:$E$10000,'Chi tiết'!$O74))</f>
        <v>0</v>
      </c>
      <c r="E74" s="274">
        <f ca="1">IF($O74="","",INDEX('Nhập liệu'!$F$10:$F$10000,'Chi tiết'!$O74))</f>
        <v>0</v>
      </c>
      <c r="F74" s="275">
        <f ca="1">IF($O74="","",INDEX('Nhập liệu'!$G$10:$G$10000,'Chi tiết'!$O74))</f>
        <v>0</v>
      </c>
      <c r="G74" s="275">
        <f ca="1">IF($O74="","",INDEX('Nhập liệu'!$H$10:$H$10000,'Chi tiết'!$O74))</f>
        <v>0</v>
      </c>
      <c r="H74" s="275">
        <f ca="1">IF($O74="","",INDEX('Nhập liệu'!$I$10:$I$10000,'Chi tiết'!$O74))</f>
        <v>0</v>
      </c>
      <c r="I74" s="275">
        <f ca="1">IF($O74="","",INDEX('Nhập liệu'!$J$10:$J$10000,'Chi tiết'!$O74))</f>
        <v>328625</v>
      </c>
      <c r="J74" s="275">
        <f ca="1">IF($O74="","",INDEX('Nhập liệu'!$K$10:$K$10000,'Chi tiết'!$O74))</f>
        <v>0</v>
      </c>
      <c r="K74" s="275">
        <f ca="1">IF($O74="","",INDEX('Nhập liệu'!$L$10:$L$10000,'Chi tiết'!$O74))</f>
        <v>0</v>
      </c>
      <c r="L74" s="275">
        <f ca="1">IF($O74="","",INDEX('Nhập liệu'!$M$10:$M$10000,'Chi tiết'!$O74))</f>
        <v>0</v>
      </c>
      <c r="M74" s="275">
        <f ca="1">IF($O74="","",INDEX('Nhập liệu'!$N$10:$N$10000,'Chi tiết'!$O74))</f>
        <v>328625</v>
      </c>
      <c r="N74" s="275">
        <f ca="1">IF($O74="","",INDEX('Nhập liệu'!$O$10:$O$10000,'Chi tiết'!$O74))</f>
        <v>0</v>
      </c>
      <c r="O74" s="266">
        <f ca="1">IF(TYPE(MATCH($D$6,OFFSET('Nhập liệu'!$C$10,O73,0):'Nhập liệu'!$C$10000,0)+O73)=16,"",MATCH($D$6,OFFSET('Nhập liệu'!$C$10,O73,0):'Nhập liệu'!$C$10000,0)+O73)</f>
        <v>216</v>
      </c>
    </row>
    <row r="75" spans="2:15">
      <c r="B75" s="264">
        <f ca="1">IF($O75="","",INDEX('Nhập liệu'!$B$10:$B$10000,'Chi tiết'!$O75))</f>
        <v>41837</v>
      </c>
      <c r="C75" s="160" t="str">
        <f ca="1">IF($O75="","",INDEX('Nhập liệu'!$D$10:$D$10000,'Chi tiết'!$O75))</f>
        <v>Đá 1x2 trắng</v>
      </c>
      <c r="D75" s="275" t="str">
        <f ca="1">IF($O75="","",INDEX('Nhập liệu'!$E$10:$E$10000,'Chi tiết'!$O75))</f>
        <v>M3</v>
      </c>
      <c r="E75" s="274">
        <f ca="1">IF($O75="","",INDEX('Nhập liệu'!$F$10:$F$10000,'Chi tiết'!$O75))</f>
        <v>2.2837000000000001</v>
      </c>
      <c r="F75" s="275">
        <f ca="1">IF($O75="","",INDEX('Nhập liệu'!$G$10:$G$10000,'Chi tiết'!$O75))</f>
        <v>385000</v>
      </c>
      <c r="G75" s="275">
        <f ca="1">IF($O75="","",INDEX('Nhập liệu'!$H$10:$H$10000,'Chi tiết'!$O75))</f>
        <v>0</v>
      </c>
      <c r="H75" s="275">
        <f ca="1">IF($O75="","",INDEX('Nhập liệu'!$I$10:$I$10000,'Chi tiết'!$O75))</f>
        <v>0</v>
      </c>
      <c r="I75" s="275">
        <f ca="1">IF($O75="","",INDEX('Nhập liệu'!$J$10:$J$10000,'Chi tiết'!$O75))</f>
        <v>0</v>
      </c>
      <c r="J75" s="275">
        <f ca="1">IF($O75="","",INDEX('Nhập liệu'!$K$10:$K$10000,'Chi tiết'!$O75))</f>
        <v>879224.5</v>
      </c>
      <c r="K75" s="275">
        <f ca="1">IF($O75="","",INDEX('Nhập liệu'!$L$10:$L$10000,'Chi tiết'!$O75))</f>
        <v>0</v>
      </c>
      <c r="L75" s="275">
        <f ca="1">IF($O75="","",INDEX('Nhập liệu'!$M$10:$M$10000,'Chi tiết'!$O75))</f>
        <v>0</v>
      </c>
      <c r="M75" s="275">
        <f ca="1">IF($O75="","",INDEX('Nhập liệu'!$N$10:$N$10000,'Chi tiết'!$O75))</f>
        <v>0</v>
      </c>
      <c r="N75" s="275">
        <f ca="1">IF($O75="","",INDEX('Nhập liệu'!$O$10:$O$10000,'Chi tiết'!$O75))</f>
        <v>0</v>
      </c>
      <c r="O75" s="266">
        <f ca="1">IF(TYPE(MATCH($D$6,OFFSET('Nhập liệu'!$C$10,O74,0):'Nhập liệu'!$C$10000,0)+O74)=16,"",MATCH($D$6,OFFSET('Nhập liệu'!$C$10,O74,0):'Nhập liệu'!$C$10000,0)+O74)</f>
        <v>217</v>
      </c>
    </row>
    <row r="76" spans="2:15">
      <c r="B76" s="264">
        <f ca="1">IF($O76="","",INDEX('Nhập liệu'!$B$10:$B$10000,'Chi tiết'!$O76))</f>
        <v>41837</v>
      </c>
      <c r="C76" s="160" t="str">
        <f ca="1">IF($O76="","",INDEX('Nhập liệu'!$D$10:$D$10000,'Chi tiết'!$O76))</f>
        <v>Đá 4x6 đen</v>
      </c>
      <c r="D76" s="275" t="str">
        <f ca="1">IF($O76="","",INDEX('Nhập liệu'!$E$10:$E$10000,'Chi tiết'!$O76))</f>
        <v>M3</v>
      </c>
      <c r="E76" s="274">
        <f ca="1">IF($O76="","",INDEX('Nhập liệu'!$F$10:$F$10000,'Chi tiết'!$O76))</f>
        <v>2.2837000000000001</v>
      </c>
      <c r="F76" s="275">
        <f ca="1">IF($O76="","",INDEX('Nhập liệu'!$G$10:$G$10000,'Chi tiết'!$O76))</f>
        <v>310000</v>
      </c>
      <c r="G76" s="275">
        <f ca="1">IF($O76="","",INDEX('Nhập liệu'!$H$10:$H$10000,'Chi tiết'!$O76))</f>
        <v>0</v>
      </c>
      <c r="H76" s="275">
        <f ca="1">IF($O76="","",INDEX('Nhập liệu'!$I$10:$I$10000,'Chi tiết'!$O76))</f>
        <v>0</v>
      </c>
      <c r="I76" s="275">
        <f ca="1">IF($O76="","",INDEX('Nhập liệu'!$J$10:$J$10000,'Chi tiết'!$O76))</f>
        <v>0</v>
      </c>
      <c r="J76" s="275">
        <f ca="1">IF($O76="","",INDEX('Nhập liệu'!$K$10:$K$10000,'Chi tiết'!$O76))</f>
        <v>707947</v>
      </c>
      <c r="K76" s="275">
        <f ca="1">IF($O76="","",INDEX('Nhập liệu'!$L$10:$L$10000,'Chi tiết'!$O76))</f>
        <v>0</v>
      </c>
      <c r="L76" s="275">
        <f ca="1">IF($O76="","",INDEX('Nhập liệu'!$M$10:$M$10000,'Chi tiết'!$O76))</f>
        <v>0</v>
      </c>
      <c r="M76" s="275">
        <f ca="1">IF($O76="","",INDEX('Nhập liệu'!$N$10:$N$10000,'Chi tiết'!$O76))</f>
        <v>0</v>
      </c>
      <c r="N76" s="275">
        <f ca="1">IF($O76="","",INDEX('Nhập liệu'!$O$10:$O$10000,'Chi tiết'!$O76))</f>
        <v>0</v>
      </c>
      <c r="O76" s="266">
        <f ca="1">IF(TYPE(MATCH($D$6,OFFSET('Nhập liệu'!$C$10,O75,0):'Nhập liệu'!$C$10000,0)+O75)=16,"",MATCH($D$6,OFFSET('Nhập liệu'!$C$10,O75,0):'Nhập liệu'!$C$10000,0)+O75)</f>
        <v>218</v>
      </c>
    </row>
    <row r="77" spans="2:15">
      <c r="B77" s="264">
        <f ca="1">IF($O77="","",INDEX('Nhập liệu'!$B$10:$B$10000,'Chi tiết'!$O77))</f>
        <v>41838</v>
      </c>
      <c r="C77" s="160" t="str">
        <f ca="1">IF($O77="","",INDEX('Nhập liệu'!$D$10:$D$10000,'Chi tiết'!$O77))</f>
        <v>Cát xây</v>
      </c>
      <c r="D77" s="275" t="str">
        <f ca="1">IF($O77="","",INDEX('Nhập liệu'!$E$10:$E$10000,'Chi tiết'!$O77))</f>
        <v>M3</v>
      </c>
      <c r="E77" s="274">
        <f ca="1">IF($O77="","",INDEX('Nhập liệu'!$F$10:$F$10000,'Chi tiết'!$O77))</f>
        <v>2.2837000000000001</v>
      </c>
      <c r="F77" s="275">
        <f ca="1">IF($O77="","",INDEX('Nhập liệu'!$G$10:$G$10000,'Chi tiết'!$O77))</f>
        <v>140000</v>
      </c>
      <c r="G77" s="275">
        <f ca="1">IF($O77="","",INDEX('Nhập liệu'!$H$10:$H$10000,'Chi tiết'!$O77))</f>
        <v>0</v>
      </c>
      <c r="H77" s="275">
        <f ca="1">IF($O77="","",INDEX('Nhập liệu'!$I$10:$I$10000,'Chi tiết'!$O77))</f>
        <v>0</v>
      </c>
      <c r="I77" s="275">
        <f ca="1">IF($O77="","",INDEX('Nhập liệu'!$J$10:$J$10000,'Chi tiết'!$O77))</f>
        <v>0</v>
      </c>
      <c r="J77" s="275">
        <f ca="1">IF($O77="","",INDEX('Nhập liệu'!$K$10:$K$10000,'Chi tiết'!$O77))</f>
        <v>319718</v>
      </c>
      <c r="K77" s="275">
        <f ca="1">IF($O77="","",INDEX('Nhập liệu'!$L$10:$L$10000,'Chi tiết'!$O77))</f>
        <v>0</v>
      </c>
      <c r="L77" s="275">
        <f ca="1">IF($O77="","",INDEX('Nhập liệu'!$M$10:$M$10000,'Chi tiết'!$O77))</f>
        <v>0</v>
      </c>
      <c r="M77" s="275">
        <f ca="1">IF($O77="","",INDEX('Nhập liệu'!$N$10:$N$10000,'Chi tiết'!$O77))</f>
        <v>0</v>
      </c>
      <c r="N77" s="275">
        <f ca="1">IF($O77="","",INDEX('Nhập liệu'!$O$10:$O$10000,'Chi tiết'!$O77))</f>
        <v>0</v>
      </c>
      <c r="O77" s="266">
        <f ca="1">IF(TYPE(MATCH($D$6,OFFSET('Nhập liệu'!$C$10,O76,0):'Nhập liệu'!$C$10000,0)+O76)=16,"",MATCH($D$6,OFFSET('Nhập liệu'!$C$10,O76,0):'Nhập liệu'!$C$10000,0)+O76)</f>
        <v>219</v>
      </c>
    </row>
    <row r="78" spans="2:15">
      <c r="B78" s="264">
        <f ca="1">IF($O78="","",INDEX('Nhập liệu'!$B$10:$B$10000,'Chi tiết'!$O78))</f>
        <v>41839</v>
      </c>
      <c r="C78" s="160" t="str">
        <f ca="1">IF($O78="","",INDEX('Nhập liệu'!$D$10:$D$10000,'Chi tiết'!$O78))</f>
        <v>Cát xây</v>
      </c>
      <c r="D78" s="275" t="str">
        <f ca="1">IF($O78="","",INDEX('Nhập liệu'!$E$10:$E$10000,'Chi tiết'!$O78))</f>
        <v>M3</v>
      </c>
      <c r="E78" s="274">
        <f ca="1">IF($O78="","",INDEX('Nhập liệu'!$F$10:$F$10000,'Chi tiết'!$O78))</f>
        <v>2.2837000000000001</v>
      </c>
      <c r="F78" s="275">
        <f ca="1">IF($O78="","",INDEX('Nhập liệu'!$G$10:$G$10000,'Chi tiết'!$O78))</f>
        <v>140000</v>
      </c>
      <c r="G78" s="275">
        <f ca="1">IF($O78="","",INDEX('Nhập liệu'!$H$10:$H$10000,'Chi tiết'!$O78))</f>
        <v>0</v>
      </c>
      <c r="H78" s="275">
        <f ca="1">IF($O78="","",INDEX('Nhập liệu'!$I$10:$I$10000,'Chi tiết'!$O78))</f>
        <v>0</v>
      </c>
      <c r="I78" s="275">
        <f ca="1">IF($O78="","",INDEX('Nhập liệu'!$J$10:$J$10000,'Chi tiết'!$O78))</f>
        <v>0</v>
      </c>
      <c r="J78" s="275">
        <f ca="1">IF($O78="","",INDEX('Nhập liệu'!$K$10:$K$10000,'Chi tiết'!$O78))</f>
        <v>319718</v>
      </c>
      <c r="K78" s="275">
        <f ca="1">IF($O78="","",INDEX('Nhập liệu'!$L$10:$L$10000,'Chi tiết'!$O78))</f>
        <v>0</v>
      </c>
      <c r="L78" s="275">
        <f ca="1">IF($O78="","",INDEX('Nhập liệu'!$M$10:$M$10000,'Chi tiết'!$O78))</f>
        <v>0</v>
      </c>
      <c r="M78" s="275">
        <f ca="1">IF($O78="","",INDEX('Nhập liệu'!$N$10:$N$10000,'Chi tiết'!$O78))</f>
        <v>0</v>
      </c>
      <c r="N78" s="275">
        <f ca="1">IF($O78="","",INDEX('Nhập liệu'!$O$10:$O$10000,'Chi tiết'!$O78))</f>
        <v>0</v>
      </c>
      <c r="O78" s="266">
        <f ca="1">IF(TYPE(MATCH($D$6,OFFSET('Nhập liệu'!$C$10,O77,0):'Nhập liệu'!$C$10000,0)+O77)=16,"",MATCH($D$6,OFFSET('Nhập liệu'!$C$10,O77,0):'Nhập liệu'!$C$10000,0)+O77)</f>
        <v>220</v>
      </c>
    </row>
    <row r="79" spans="2:15">
      <c r="B79" s="264">
        <f ca="1">IF($O79="","",INDEX('Nhập liệu'!$B$10:$B$10000,'Chi tiết'!$O79))</f>
        <v>41839</v>
      </c>
      <c r="C79" s="160" t="str">
        <f ca="1">IF($O79="","",INDEX('Nhập liệu'!$D$10:$D$10000,'Chi tiết'!$O79))</f>
        <v>Đá 1x2 trắng</v>
      </c>
      <c r="D79" s="275" t="str">
        <f ca="1">IF($O79="","",INDEX('Nhập liệu'!$E$10:$E$10000,'Chi tiết'!$O79))</f>
        <v>M3</v>
      </c>
      <c r="E79" s="274">
        <f ca="1">IF($O79="","",INDEX('Nhập liệu'!$F$10:$F$10000,'Chi tiết'!$O79))</f>
        <v>2.2837000000000001</v>
      </c>
      <c r="F79" s="275">
        <f ca="1">IF($O79="","",INDEX('Nhập liệu'!$G$10:$G$10000,'Chi tiết'!$O79))</f>
        <v>385000</v>
      </c>
      <c r="G79" s="275">
        <f ca="1">IF($O79="","",INDEX('Nhập liệu'!$H$10:$H$10000,'Chi tiết'!$O79))</f>
        <v>0</v>
      </c>
      <c r="H79" s="275">
        <f ca="1">IF($O79="","",INDEX('Nhập liệu'!$I$10:$I$10000,'Chi tiết'!$O79))</f>
        <v>0</v>
      </c>
      <c r="I79" s="275">
        <f ca="1">IF($O79="","",INDEX('Nhập liệu'!$J$10:$J$10000,'Chi tiết'!$O79))</f>
        <v>0</v>
      </c>
      <c r="J79" s="275">
        <f ca="1">IF($O79="","",INDEX('Nhập liệu'!$K$10:$K$10000,'Chi tiết'!$O79))</f>
        <v>879224.5</v>
      </c>
      <c r="K79" s="275">
        <f ca="1">IF($O79="","",INDEX('Nhập liệu'!$L$10:$L$10000,'Chi tiết'!$O79))</f>
        <v>0</v>
      </c>
      <c r="L79" s="275">
        <f ca="1">IF($O79="","",INDEX('Nhập liệu'!$M$10:$M$10000,'Chi tiết'!$O79))</f>
        <v>0</v>
      </c>
      <c r="M79" s="275">
        <f ca="1">IF($O79="","",INDEX('Nhập liệu'!$N$10:$N$10000,'Chi tiết'!$O79))</f>
        <v>0</v>
      </c>
      <c r="N79" s="275">
        <f ca="1">IF($O79="","",INDEX('Nhập liệu'!$O$10:$O$10000,'Chi tiết'!$O79))</f>
        <v>0</v>
      </c>
      <c r="O79" s="266">
        <f ca="1">IF(TYPE(MATCH($D$6,OFFSET('Nhập liệu'!$C$10,O78,0):'Nhập liệu'!$C$10000,0)+O78)=16,"",MATCH($D$6,OFFSET('Nhập liệu'!$C$10,O78,0):'Nhập liệu'!$C$10000,0)+O78)</f>
        <v>221</v>
      </c>
    </row>
    <row r="80" spans="2:15">
      <c r="B80" s="264">
        <f ca="1">IF($O80="","",INDEX('Nhập liệu'!$B$10:$B$10000,'Chi tiết'!$O80))</f>
        <v>41839</v>
      </c>
      <c r="C80" s="160" t="str">
        <f ca="1">IF($O80="","",INDEX('Nhập liệu'!$D$10:$D$10000,'Chi tiết'!$O80))</f>
        <v>Chi tiền café giám sát, chủ đầu tư 14,16,19/2014</v>
      </c>
      <c r="D80" s="275">
        <f ca="1">IF($O80="","",INDEX('Nhập liệu'!$E$10:$E$10000,'Chi tiết'!$O80))</f>
        <v>0</v>
      </c>
      <c r="E80" s="274">
        <f ca="1">IF($O80="","",INDEX('Nhập liệu'!$F$10:$F$10000,'Chi tiết'!$O80))</f>
        <v>0</v>
      </c>
      <c r="F80" s="275">
        <f ca="1">IF($O80="","",INDEX('Nhập liệu'!$G$10:$G$10000,'Chi tiết'!$O80))</f>
        <v>0</v>
      </c>
      <c r="G80" s="275">
        <f ca="1">IF($O80="","",INDEX('Nhập liệu'!$H$10:$H$10000,'Chi tiết'!$O80))</f>
        <v>0</v>
      </c>
      <c r="H80" s="275">
        <f ca="1">IF($O80="","",INDEX('Nhập liệu'!$I$10:$I$10000,'Chi tiết'!$O80))</f>
        <v>0</v>
      </c>
      <c r="I80" s="275">
        <f ca="1">IF($O80="","",INDEX('Nhập liệu'!$J$10:$J$10000,'Chi tiết'!$O80))</f>
        <v>80000</v>
      </c>
      <c r="J80" s="275">
        <f ca="1">IF($O80="","",INDEX('Nhập liệu'!$K$10:$K$10000,'Chi tiết'!$O80))</f>
        <v>0</v>
      </c>
      <c r="K80" s="275">
        <f ca="1">IF($O80="","",INDEX('Nhập liệu'!$L$10:$L$10000,'Chi tiết'!$O80))</f>
        <v>0</v>
      </c>
      <c r="L80" s="275">
        <f ca="1">IF($O80="","",INDEX('Nhập liệu'!$M$10:$M$10000,'Chi tiết'!$O80))</f>
        <v>0</v>
      </c>
      <c r="M80" s="275">
        <f ca="1">IF($O80="","",INDEX('Nhập liệu'!$N$10:$N$10000,'Chi tiết'!$O80))</f>
        <v>80000</v>
      </c>
      <c r="N80" s="275">
        <f ca="1">IF($O80="","",INDEX('Nhập liệu'!$O$10:$O$10000,'Chi tiết'!$O80))</f>
        <v>0</v>
      </c>
      <c r="O80" s="266">
        <f ca="1">IF(TYPE(MATCH($D$6,OFFSET('Nhập liệu'!$C$10,O79,0):'Nhập liệu'!$C$10000,0)+O79)=16,"",MATCH($D$6,OFFSET('Nhập liệu'!$C$10,O79,0):'Nhập liệu'!$C$10000,0)+O79)</f>
        <v>222</v>
      </c>
    </row>
    <row r="81" spans="2:15">
      <c r="B81" s="264">
        <f ca="1">IF($O81="","",INDEX('Nhập liệu'!$B$10:$B$10000,'Chi tiết'!$O81))</f>
        <v>41840</v>
      </c>
      <c r="C81" s="160" t="str">
        <f ca="1">IF($O81="","",INDEX('Nhập liệu'!$D$10:$D$10000,'Chi tiết'!$O81))</f>
        <v>Đá 1x2 trắng</v>
      </c>
      <c r="D81" s="275" t="str">
        <f ca="1">IF($O81="","",INDEX('Nhập liệu'!$E$10:$E$10000,'Chi tiết'!$O81))</f>
        <v>M3</v>
      </c>
      <c r="E81" s="274">
        <f ca="1">IF($O81="","",INDEX('Nhập liệu'!$F$10:$F$10000,'Chi tiết'!$O81))</f>
        <v>2.2837000000000001</v>
      </c>
      <c r="F81" s="275">
        <f ca="1">IF($O81="","",INDEX('Nhập liệu'!$G$10:$G$10000,'Chi tiết'!$O81))</f>
        <v>385000</v>
      </c>
      <c r="G81" s="275">
        <f ca="1">IF($O81="","",INDEX('Nhập liệu'!$H$10:$H$10000,'Chi tiết'!$O81))</f>
        <v>0</v>
      </c>
      <c r="H81" s="275">
        <f ca="1">IF($O81="","",INDEX('Nhập liệu'!$I$10:$I$10000,'Chi tiết'!$O81))</f>
        <v>0</v>
      </c>
      <c r="I81" s="275">
        <f ca="1">IF($O81="","",INDEX('Nhập liệu'!$J$10:$J$10000,'Chi tiết'!$O81))</f>
        <v>0</v>
      </c>
      <c r="J81" s="275">
        <f ca="1">IF($O81="","",INDEX('Nhập liệu'!$K$10:$K$10000,'Chi tiết'!$O81))</f>
        <v>879224.5</v>
      </c>
      <c r="K81" s="275">
        <f ca="1">IF($O81="","",INDEX('Nhập liệu'!$L$10:$L$10000,'Chi tiết'!$O81))</f>
        <v>0</v>
      </c>
      <c r="L81" s="275">
        <f ca="1">IF($O81="","",INDEX('Nhập liệu'!$M$10:$M$10000,'Chi tiết'!$O81))</f>
        <v>0</v>
      </c>
      <c r="M81" s="275">
        <f ca="1">IF($O81="","",INDEX('Nhập liệu'!$N$10:$N$10000,'Chi tiết'!$O81))</f>
        <v>0</v>
      </c>
      <c r="N81" s="275">
        <f ca="1">IF($O81="","",INDEX('Nhập liệu'!$O$10:$O$10000,'Chi tiết'!$O81))</f>
        <v>0</v>
      </c>
      <c r="O81" s="266">
        <f ca="1">IF(TYPE(MATCH($D$6,OFFSET('Nhập liệu'!$C$10,O80,0):'Nhập liệu'!$C$10000,0)+O80)=16,"",MATCH($D$6,OFFSET('Nhập liệu'!$C$10,O80,0):'Nhập liệu'!$C$10000,0)+O80)</f>
        <v>223</v>
      </c>
    </row>
    <row r="82" spans="2:15">
      <c r="B82" s="264">
        <f ca="1">IF($O82="","",INDEX('Nhập liệu'!$B$10:$B$10000,'Chi tiết'!$O82))</f>
        <v>41840</v>
      </c>
      <c r="C82" s="160" t="str">
        <f ca="1">IF($O82="","",INDEX('Nhập liệu'!$D$10:$D$10000,'Chi tiết'!$O82))</f>
        <v xml:space="preserve">Chi tiền mua sika </v>
      </c>
      <c r="D82" s="275" t="str">
        <f ca="1">IF($O82="","",INDEX('Nhập liệu'!$E$10:$E$10000,'Chi tiết'!$O82))</f>
        <v>Cal</v>
      </c>
      <c r="E82" s="274">
        <f ca="1">IF($O82="","",INDEX('Nhập liệu'!$F$10:$F$10000,'Chi tiết'!$O82))</f>
        <v>5</v>
      </c>
      <c r="F82" s="275">
        <f ca="1">IF($O82="","",INDEX('Nhập liệu'!$G$10:$G$10000,'Chi tiết'!$O82))</f>
        <v>20000</v>
      </c>
      <c r="G82" s="275">
        <f ca="1">IF($O82="","",INDEX('Nhập liệu'!$H$10:$H$10000,'Chi tiết'!$O82))</f>
        <v>0</v>
      </c>
      <c r="H82" s="275">
        <f ca="1">IF($O82="","",INDEX('Nhập liệu'!$I$10:$I$10000,'Chi tiết'!$O82))</f>
        <v>0</v>
      </c>
      <c r="I82" s="275">
        <f ca="1">IF($O82="","",INDEX('Nhập liệu'!$J$10:$J$10000,'Chi tiết'!$O82))</f>
        <v>0</v>
      </c>
      <c r="J82" s="275">
        <f ca="1">IF($O82="","",INDEX('Nhập liệu'!$K$10:$K$10000,'Chi tiết'!$O82))</f>
        <v>100000</v>
      </c>
      <c r="K82" s="275">
        <f ca="1">IF($O82="","",INDEX('Nhập liệu'!$L$10:$L$10000,'Chi tiết'!$O82))</f>
        <v>0</v>
      </c>
      <c r="L82" s="275">
        <f ca="1">IF($O82="","",INDEX('Nhập liệu'!$M$10:$M$10000,'Chi tiết'!$O82))</f>
        <v>0</v>
      </c>
      <c r="M82" s="275">
        <f ca="1">IF($O82="","",INDEX('Nhập liệu'!$N$10:$N$10000,'Chi tiết'!$O82))</f>
        <v>0</v>
      </c>
      <c r="N82" s="275">
        <f ca="1">IF($O82="","",INDEX('Nhập liệu'!$O$10:$O$10000,'Chi tiết'!$O82))</f>
        <v>0</v>
      </c>
      <c r="O82" s="266">
        <f ca="1">IF(TYPE(MATCH($D$6,OFFSET('Nhập liệu'!$C$10,O81,0):'Nhập liệu'!$C$10000,0)+O81)=16,"",MATCH($D$6,OFFSET('Nhập liệu'!$C$10,O81,0):'Nhập liệu'!$C$10000,0)+O81)</f>
        <v>224</v>
      </c>
    </row>
    <row r="83" spans="2:15">
      <c r="B83" s="264">
        <f ca="1">IF($O83="","",INDEX('Nhập liệu'!$B$10:$B$10000,'Chi tiết'!$O83))</f>
        <v>41841</v>
      </c>
      <c r="C83" s="160" t="str">
        <f ca="1">IF($O83="","",INDEX('Nhập liệu'!$D$10:$D$10000,'Chi tiết'!$O83))</f>
        <v>Kẽm buộc</v>
      </c>
      <c r="D83" s="275" t="str">
        <f ca="1">IF($O83="","",INDEX('Nhập liệu'!$E$10:$E$10000,'Chi tiết'!$O83))</f>
        <v>kg</v>
      </c>
      <c r="E83" s="274">
        <f ca="1">IF($O83="","",INDEX('Nhập liệu'!$F$10:$F$10000,'Chi tiết'!$O83))</f>
        <v>100</v>
      </c>
      <c r="F83" s="275">
        <f ca="1">IF($O83="","",INDEX('Nhập liệu'!$G$10:$G$10000,'Chi tiết'!$O83))</f>
        <v>20000</v>
      </c>
      <c r="G83" s="275">
        <f ca="1">IF($O83="","",INDEX('Nhập liệu'!$H$10:$H$10000,'Chi tiết'!$O83))</f>
        <v>0</v>
      </c>
      <c r="H83" s="275">
        <f ca="1">IF($O83="","",INDEX('Nhập liệu'!$I$10:$I$10000,'Chi tiết'!$O83))</f>
        <v>0</v>
      </c>
      <c r="I83" s="275">
        <f ca="1">IF($O83="","",INDEX('Nhập liệu'!$J$10:$J$10000,'Chi tiết'!$O83))</f>
        <v>0</v>
      </c>
      <c r="J83" s="275">
        <f ca="1">IF($O83="","",INDEX('Nhập liệu'!$K$10:$K$10000,'Chi tiết'!$O83))</f>
        <v>2000000</v>
      </c>
      <c r="K83" s="275">
        <f ca="1">IF($O83="","",INDEX('Nhập liệu'!$L$10:$L$10000,'Chi tiết'!$O83))</f>
        <v>0</v>
      </c>
      <c r="L83" s="275">
        <f ca="1">IF($O83="","",INDEX('Nhập liệu'!$M$10:$M$10000,'Chi tiết'!$O83))</f>
        <v>0</v>
      </c>
      <c r="M83" s="275">
        <f ca="1">IF($O83="","",INDEX('Nhập liệu'!$N$10:$N$10000,'Chi tiết'!$O83))</f>
        <v>0</v>
      </c>
      <c r="N83" s="275">
        <f ca="1">IF($O83="","",INDEX('Nhập liệu'!$O$10:$O$10000,'Chi tiết'!$O83))</f>
        <v>0</v>
      </c>
      <c r="O83" s="266">
        <f ca="1">IF(TYPE(MATCH($D$6,OFFSET('Nhập liệu'!$C$10,O82,0):'Nhập liệu'!$C$10000,0)+O82)=16,"",MATCH($D$6,OFFSET('Nhập liệu'!$C$10,O82,0):'Nhập liệu'!$C$10000,0)+O82)</f>
        <v>225</v>
      </c>
    </row>
    <row r="84" spans="2:15">
      <c r="B84" s="264">
        <f ca="1">IF($O84="","",INDEX('Nhập liệu'!$B$10:$B$10000,'Chi tiết'!$O84))</f>
        <v>41844</v>
      </c>
      <c r="C84" s="160" t="str">
        <f ca="1">IF($O84="","",INDEX('Nhập liệu'!$D$10:$D$10000,'Chi tiết'!$O84))</f>
        <v>Xi măng DD PC40</v>
      </c>
      <c r="D84" s="275" t="str">
        <f ca="1">IF($O84="","",INDEX('Nhập liệu'!$E$10:$E$10000,'Chi tiết'!$O84))</f>
        <v>bao</v>
      </c>
      <c r="E84" s="274">
        <f ca="1">IF($O84="","",INDEX('Nhập liệu'!$F$10:$F$10000,'Chi tiết'!$O84))</f>
        <v>50</v>
      </c>
      <c r="F84" s="275">
        <f ca="1">IF($O84="","",INDEX('Nhập liệu'!$G$10:$G$10000,'Chi tiết'!$O84))</f>
        <v>86000</v>
      </c>
      <c r="G84" s="275">
        <f ca="1">IF($O84="","",INDEX('Nhập liệu'!$H$10:$H$10000,'Chi tiết'!$O84))</f>
        <v>0</v>
      </c>
      <c r="H84" s="275">
        <f ca="1">IF($O84="","",INDEX('Nhập liệu'!$I$10:$I$10000,'Chi tiết'!$O84))</f>
        <v>0</v>
      </c>
      <c r="I84" s="275">
        <f ca="1">IF($O84="","",INDEX('Nhập liệu'!$J$10:$J$10000,'Chi tiết'!$O84))</f>
        <v>0</v>
      </c>
      <c r="J84" s="275">
        <f ca="1">IF($O84="","",INDEX('Nhập liệu'!$K$10:$K$10000,'Chi tiết'!$O84))</f>
        <v>4300000</v>
      </c>
      <c r="K84" s="275">
        <f ca="1">IF($O84="","",INDEX('Nhập liệu'!$L$10:$L$10000,'Chi tiết'!$O84))</f>
        <v>0</v>
      </c>
      <c r="L84" s="275">
        <f ca="1">IF($O84="","",INDEX('Nhập liệu'!$M$10:$M$10000,'Chi tiết'!$O84))</f>
        <v>0</v>
      </c>
      <c r="M84" s="275">
        <f ca="1">IF($O84="","",INDEX('Nhập liệu'!$N$10:$N$10000,'Chi tiết'!$O84))</f>
        <v>0</v>
      </c>
      <c r="N84" s="275">
        <f ca="1">IF($O84="","",INDEX('Nhập liệu'!$O$10:$O$10000,'Chi tiết'!$O84))</f>
        <v>0</v>
      </c>
      <c r="O84" s="266">
        <f ca="1">IF(TYPE(MATCH($D$6,OFFSET('Nhập liệu'!$C$10,O83,0):'Nhập liệu'!$C$10000,0)+O83)=16,"",MATCH($D$6,OFFSET('Nhập liệu'!$C$10,O83,0):'Nhập liệu'!$C$10000,0)+O83)</f>
        <v>226</v>
      </c>
    </row>
    <row r="85" spans="2:15">
      <c r="B85" s="264">
        <f ca="1">IF($O85="","",INDEX('Nhập liệu'!$B$10:$B$10000,'Chi tiết'!$O85))</f>
        <v>41844</v>
      </c>
      <c r="C85" s="160" t="str">
        <f ca="1">IF($O85="","",INDEX('Nhập liệu'!$D$10:$D$10000,'Chi tiết'!$O85))</f>
        <v>Cát xây</v>
      </c>
      <c r="D85" s="275" t="str">
        <f ca="1">IF($O85="","",INDEX('Nhập liệu'!$E$10:$E$10000,'Chi tiết'!$O85))</f>
        <v>M3</v>
      </c>
      <c r="E85" s="274">
        <f ca="1">IF($O85="","",INDEX('Nhập liệu'!$F$10:$F$10000,'Chi tiết'!$O85))</f>
        <v>2.2837000000000001</v>
      </c>
      <c r="F85" s="275">
        <f ca="1">IF($O85="","",INDEX('Nhập liệu'!$G$10:$G$10000,'Chi tiết'!$O85))</f>
        <v>140000</v>
      </c>
      <c r="G85" s="275">
        <f ca="1">IF($O85="","",INDEX('Nhập liệu'!$H$10:$H$10000,'Chi tiết'!$O85))</f>
        <v>0</v>
      </c>
      <c r="H85" s="275">
        <f ca="1">IF($O85="","",INDEX('Nhập liệu'!$I$10:$I$10000,'Chi tiết'!$O85))</f>
        <v>0</v>
      </c>
      <c r="I85" s="275">
        <f ca="1">IF($O85="","",INDEX('Nhập liệu'!$J$10:$J$10000,'Chi tiết'!$O85))</f>
        <v>0</v>
      </c>
      <c r="J85" s="275">
        <f ca="1">IF($O85="","",INDEX('Nhập liệu'!$K$10:$K$10000,'Chi tiết'!$O85))</f>
        <v>319718</v>
      </c>
      <c r="K85" s="275">
        <f ca="1">IF($O85="","",INDEX('Nhập liệu'!$L$10:$L$10000,'Chi tiết'!$O85))</f>
        <v>0</v>
      </c>
      <c r="L85" s="275">
        <f ca="1">IF($O85="","",INDEX('Nhập liệu'!$M$10:$M$10000,'Chi tiết'!$O85))</f>
        <v>0</v>
      </c>
      <c r="M85" s="275">
        <f ca="1">IF($O85="","",INDEX('Nhập liệu'!$N$10:$N$10000,'Chi tiết'!$O85))</f>
        <v>0</v>
      </c>
      <c r="N85" s="275">
        <f ca="1">IF($O85="","",INDEX('Nhập liệu'!$O$10:$O$10000,'Chi tiết'!$O85))</f>
        <v>0</v>
      </c>
      <c r="O85" s="266">
        <f ca="1">IF(TYPE(MATCH($D$6,OFFSET('Nhập liệu'!$C$10,O84,0):'Nhập liệu'!$C$10000,0)+O84)=16,"",MATCH($D$6,OFFSET('Nhập liệu'!$C$10,O84,0):'Nhập liệu'!$C$10000,0)+O84)</f>
        <v>227</v>
      </c>
    </row>
    <row r="86" spans="2:15">
      <c r="B86" s="264">
        <f ca="1">IF($O86="","",INDEX('Nhập liệu'!$B$10:$B$10000,'Chi tiết'!$O86))</f>
        <v>41844</v>
      </c>
      <c r="C86" s="160" t="str">
        <f ca="1">IF($O86="","",INDEX('Nhập liệu'!$D$10:$D$10000,'Chi tiết'!$O86))</f>
        <v>Đá 1x2 trắng</v>
      </c>
      <c r="D86" s="275" t="str">
        <f ca="1">IF($O86="","",INDEX('Nhập liệu'!$E$10:$E$10000,'Chi tiết'!$O86))</f>
        <v>M3</v>
      </c>
      <c r="E86" s="274">
        <f ca="1">IF($O86="","",INDEX('Nhập liệu'!$F$10:$F$10000,'Chi tiết'!$O86))</f>
        <v>2.2837000000000001</v>
      </c>
      <c r="F86" s="275">
        <f ca="1">IF($O86="","",INDEX('Nhập liệu'!$G$10:$G$10000,'Chi tiết'!$O86))</f>
        <v>385000</v>
      </c>
      <c r="G86" s="275">
        <f ca="1">IF($O86="","",INDEX('Nhập liệu'!$H$10:$H$10000,'Chi tiết'!$O86))</f>
        <v>0</v>
      </c>
      <c r="H86" s="275">
        <f ca="1">IF($O86="","",INDEX('Nhập liệu'!$I$10:$I$10000,'Chi tiết'!$O86))</f>
        <v>0</v>
      </c>
      <c r="I86" s="275">
        <f ca="1">IF($O86="","",INDEX('Nhập liệu'!$J$10:$J$10000,'Chi tiết'!$O86))</f>
        <v>0</v>
      </c>
      <c r="J86" s="275">
        <f ca="1">IF($O86="","",INDEX('Nhập liệu'!$K$10:$K$10000,'Chi tiết'!$O86))</f>
        <v>879224.5</v>
      </c>
      <c r="K86" s="275">
        <f ca="1">IF($O86="","",INDEX('Nhập liệu'!$L$10:$L$10000,'Chi tiết'!$O86))</f>
        <v>0</v>
      </c>
      <c r="L86" s="275">
        <f ca="1">IF($O86="","",INDEX('Nhập liệu'!$M$10:$M$10000,'Chi tiết'!$O86))</f>
        <v>0</v>
      </c>
      <c r="M86" s="275">
        <f ca="1">IF($O86="","",INDEX('Nhập liệu'!$N$10:$N$10000,'Chi tiết'!$O86))</f>
        <v>0</v>
      </c>
      <c r="N86" s="275">
        <f ca="1">IF($O86="","",INDEX('Nhập liệu'!$O$10:$O$10000,'Chi tiết'!$O86))</f>
        <v>0</v>
      </c>
      <c r="O86" s="266">
        <f ca="1">IF(TYPE(MATCH($D$6,OFFSET('Nhập liệu'!$C$10,O85,0):'Nhập liệu'!$C$10000,0)+O85)=16,"",MATCH($D$6,OFFSET('Nhập liệu'!$C$10,O85,0):'Nhập liệu'!$C$10000,0)+O85)</f>
        <v>228</v>
      </c>
    </row>
    <row r="87" spans="2:15">
      <c r="B87" s="264">
        <f ca="1">IF($O87="","",INDEX('Nhập liệu'!$B$10:$B$10000,'Chi tiết'!$O87))</f>
        <v>41845</v>
      </c>
      <c r="C87" s="160" t="str">
        <f ca="1">IF($O87="","",INDEX('Nhập liệu'!$D$10:$D$10000,'Chi tiết'!$O87))</f>
        <v>Chi tiền ăn mì + nước uống với giám sát</v>
      </c>
      <c r="D87" s="275">
        <f ca="1">IF($O87="","",INDEX('Nhập liệu'!$E$10:$E$10000,'Chi tiết'!$O87))</f>
        <v>0</v>
      </c>
      <c r="E87" s="274">
        <f ca="1">IF($O87="","",INDEX('Nhập liệu'!$F$10:$F$10000,'Chi tiết'!$O87))</f>
        <v>0</v>
      </c>
      <c r="F87" s="275">
        <f ca="1">IF($O87="","",INDEX('Nhập liệu'!$G$10:$G$10000,'Chi tiết'!$O87))</f>
        <v>0</v>
      </c>
      <c r="G87" s="275">
        <f ca="1">IF($O87="","",INDEX('Nhập liệu'!$H$10:$H$10000,'Chi tiết'!$O87))</f>
        <v>0</v>
      </c>
      <c r="H87" s="275">
        <f ca="1">IF($O87="","",INDEX('Nhập liệu'!$I$10:$I$10000,'Chi tiết'!$O87))</f>
        <v>0</v>
      </c>
      <c r="I87" s="275">
        <f ca="1">IF($O87="","",INDEX('Nhập liệu'!$J$10:$J$10000,'Chi tiết'!$O87))</f>
        <v>70000</v>
      </c>
      <c r="J87" s="275">
        <f ca="1">IF($O87="","",INDEX('Nhập liệu'!$K$10:$K$10000,'Chi tiết'!$O87))</f>
        <v>0</v>
      </c>
      <c r="K87" s="275">
        <f ca="1">IF($O87="","",INDEX('Nhập liệu'!$L$10:$L$10000,'Chi tiết'!$O87))</f>
        <v>0</v>
      </c>
      <c r="L87" s="275">
        <f ca="1">IF($O87="","",INDEX('Nhập liệu'!$M$10:$M$10000,'Chi tiết'!$O87))</f>
        <v>0</v>
      </c>
      <c r="M87" s="275">
        <f ca="1">IF($O87="","",INDEX('Nhập liệu'!$N$10:$N$10000,'Chi tiết'!$O87))</f>
        <v>70000</v>
      </c>
      <c r="N87" s="275">
        <f ca="1">IF($O87="","",INDEX('Nhập liệu'!$O$10:$O$10000,'Chi tiết'!$O87))</f>
        <v>0</v>
      </c>
      <c r="O87" s="266">
        <f ca="1">IF(TYPE(MATCH($D$6,OFFSET('Nhập liệu'!$C$10,O86,0):'Nhập liệu'!$C$10000,0)+O86)=16,"",MATCH($D$6,OFFSET('Nhập liệu'!$C$10,O86,0):'Nhập liệu'!$C$10000,0)+O86)</f>
        <v>229</v>
      </c>
    </row>
    <row r="88" spans="2:15">
      <c r="B88" s="264">
        <f ca="1">IF($O88="","",INDEX('Nhập liệu'!$B$10:$B$10000,'Chi tiết'!$O88))</f>
        <v>41846</v>
      </c>
      <c r="C88" s="160" t="str">
        <f ca="1">IF($O88="","",INDEX('Nhập liệu'!$D$10:$D$10000,'Chi tiết'!$O88))</f>
        <v>Đá 4x6 đen</v>
      </c>
      <c r="D88" s="275" t="str">
        <f ca="1">IF($O88="","",INDEX('Nhập liệu'!$E$10:$E$10000,'Chi tiết'!$O88))</f>
        <v>M3</v>
      </c>
      <c r="E88" s="274">
        <f ca="1">IF($O88="","",INDEX('Nhập liệu'!$F$10:$F$10000,'Chi tiết'!$O88))</f>
        <v>2.2837000000000001</v>
      </c>
      <c r="F88" s="275">
        <f ca="1">IF($O88="","",INDEX('Nhập liệu'!$G$10:$G$10000,'Chi tiết'!$O88))</f>
        <v>310000</v>
      </c>
      <c r="G88" s="275">
        <f ca="1">IF($O88="","",INDEX('Nhập liệu'!$H$10:$H$10000,'Chi tiết'!$O88))</f>
        <v>0</v>
      </c>
      <c r="H88" s="275">
        <f ca="1">IF($O88="","",INDEX('Nhập liệu'!$I$10:$I$10000,'Chi tiết'!$O88))</f>
        <v>0</v>
      </c>
      <c r="I88" s="275">
        <f ca="1">IF($O88="","",INDEX('Nhập liệu'!$J$10:$J$10000,'Chi tiết'!$O88))</f>
        <v>0</v>
      </c>
      <c r="J88" s="275">
        <f ca="1">IF($O88="","",INDEX('Nhập liệu'!$K$10:$K$10000,'Chi tiết'!$O88))</f>
        <v>707947</v>
      </c>
      <c r="K88" s="275">
        <f ca="1">IF($O88="","",INDEX('Nhập liệu'!$L$10:$L$10000,'Chi tiết'!$O88))</f>
        <v>0</v>
      </c>
      <c r="L88" s="275">
        <f ca="1">IF($O88="","",INDEX('Nhập liệu'!$M$10:$M$10000,'Chi tiết'!$O88))</f>
        <v>0</v>
      </c>
      <c r="M88" s="275">
        <f ca="1">IF($O88="","",INDEX('Nhập liệu'!$N$10:$N$10000,'Chi tiết'!$O88))</f>
        <v>0</v>
      </c>
      <c r="N88" s="275">
        <f ca="1">IF($O88="","",INDEX('Nhập liệu'!$O$10:$O$10000,'Chi tiết'!$O88))</f>
        <v>0</v>
      </c>
      <c r="O88" s="266">
        <f ca="1">IF(TYPE(MATCH($D$6,OFFSET('Nhập liệu'!$C$10,O87,0):'Nhập liệu'!$C$10000,0)+O87)=16,"",MATCH($D$6,OFFSET('Nhập liệu'!$C$10,O87,0):'Nhập liệu'!$C$10000,0)+O87)</f>
        <v>230</v>
      </c>
    </row>
    <row r="89" spans="2:15">
      <c r="B89" s="264">
        <f ca="1">IF($O89="","",INDEX('Nhập liệu'!$B$10:$B$10000,'Chi tiết'!$O89))</f>
        <v>41847</v>
      </c>
      <c r="C89" s="160" t="str">
        <f ca="1">IF($O89="","",INDEX('Nhập liệu'!$D$10:$D$10000,'Chi tiết'!$O89))</f>
        <v>Cát xây</v>
      </c>
      <c r="D89" s="275" t="str">
        <f ca="1">IF($O89="","",INDEX('Nhập liệu'!$E$10:$E$10000,'Chi tiết'!$O89))</f>
        <v>M3</v>
      </c>
      <c r="E89" s="274">
        <f ca="1">IF($O89="","",INDEX('Nhập liệu'!$F$10:$F$10000,'Chi tiết'!$O89))</f>
        <v>2.2837000000000001</v>
      </c>
      <c r="F89" s="275">
        <f ca="1">IF($O89="","",INDEX('Nhập liệu'!$G$10:$G$10000,'Chi tiết'!$O89))</f>
        <v>140000</v>
      </c>
      <c r="G89" s="275">
        <f ca="1">IF($O89="","",INDEX('Nhập liệu'!$H$10:$H$10000,'Chi tiết'!$O89))</f>
        <v>0</v>
      </c>
      <c r="H89" s="275">
        <f ca="1">IF($O89="","",INDEX('Nhập liệu'!$I$10:$I$10000,'Chi tiết'!$O89))</f>
        <v>0</v>
      </c>
      <c r="I89" s="275">
        <f ca="1">IF($O89="","",INDEX('Nhập liệu'!$J$10:$J$10000,'Chi tiết'!$O89))</f>
        <v>0</v>
      </c>
      <c r="J89" s="275">
        <f ca="1">IF($O89="","",INDEX('Nhập liệu'!$K$10:$K$10000,'Chi tiết'!$O89))</f>
        <v>319718</v>
      </c>
      <c r="K89" s="275">
        <f ca="1">IF($O89="","",INDEX('Nhập liệu'!$L$10:$L$10000,'Chi tiết'!$O89))</f>
        <v>0</v>
      </c>
      <c r="L89" s="275">
        <f ca="1">IF($O89="","",INDEX('Nhập liệu'!$M$10:$M$10000,'Chi tiết'!$O89))</f>
        <v>0</v>
      </c>
      <c r="M89" s="275">
        <f ca="1">IF($O89="","",INDEX('Nhập liệu'!$N$10:$N$10000,'Chi tiết'!$O89))</f>
        <v>0</v>
      </c>
      <c r="N89" s="275">
        <f ca="1">IF($O89="","",INDEX('Nhập liệu'!$O$10:$O$10000,'Chi tiết'!$O89))</f>
        <v>0</v>
      </c>
      <c r="O89" s="266">
        <f ca="1">IF(TYPE(MATCH($D$6,OFFSET('Nhập liệu'!$C$10,O88,0):'Nhập liệu'!$C$10000,0)+O88)=16,"",MATCH($D$6,OFFSET('Nhập liệu'!$C$10,O88,0):'Nhập liệu'!$C$10000,0)+O88)</f>
        <v>231</v>
      </c>
    </row>
    <row r="90" spans="2:15">
      <c r="B90" s="264">
        <f ca="1">IF($O90="","",INDEX('Nhập liệu'!$B$10:$B$10000,'Chi tiết'!$O90))</f>
        <v>41847</v>
      </c>
      <c r="C90" s="160" t="str">
        <f ca="1">IF($O90="","",INDEX('Nhập liệu'!$D$10:$D$10000,'Chi tiết'!$O90))</f>
        <v>Đá 1x2 trắng</v>
      </c>
      <c r="D90" s="275" t="str">
        <f ca="1">IF($O90="","",INDEX('Nhập liệu'!$E$10:$E$10000,'Chi tiết'!$O90))</f>
        <v>M3</v>
      </c>
      <c r="E90" s="274">
        <f ca="1">IF($O90="","",INDEX('Nhập liệu'!$F$10:$F$10000,'Chi tiết'!$O90))</f>
        <v>2.2837000000000001</v>
      </c>
      <c r="F90" s="275">
        <f ca="1">IF($O90="","",INDEX('Nhập liệu'!$G$10:$G$10000,'Chi tiết'!$O90))</f>
        <v>385000</v>
      </c>
      <c r="G90" s="275">
        <f ca="1">IF($O90="","",INDEX('Nhập liệu'!$H$10:$H$10000,'Chi tiết'!$O90))</f>
        <v>0</v>
      </c>
      <c r="H90" s="275">
        <f ca="1">IF($O90="","",INDEX('Nhập liệu'!$I$10:$I$10000,'Chi tiết'!$O90))</f>
        <v>0</v>
      </c>
      <c r="I90" s="275">
        <f ca="1">IF($O90="","",INDEX('Nhập liệu'!$J$10:$J$10000,'Chi tiết'!$O90))</f>
        <v>0</v>
      </c>
      <c r="J90" s="275">
        <f ca="1">IF($O90="","",INDEX('Nhập liệu'!$K$10:$K$10000,'Chi tiết'!$O90))</f>
        <v>879224.5</v>
      </c>
      <c r="K90" s="275">
        <f ca="1">IF($O90="","",INDEX('Nhập liệu'!$L$10:$L$10000,'Chi tiết'!$O90))</f>
        <v>0</v>
      </c>
      <c r="L90" s="275">
        <f ca="1">IF($O90="","",INDEX('Nhập liệu'!$M$10:$M$10000,'Chi tiết'!$O90))</f>
        <v>0</v>
      </c>
      <c r="M90" s="275">
        <f ca="1">IF($O90="","",INDEX('Nhập liệu'!$N$10:$N$10000,'Chi tiết'!$O90))</f>
        <v>0</v>
      </c>
      <c r="N90" s="275">
        <f ca="1">IF($O90="","",INDEX('Nhập liệu'!$O$10:$O$10000,'Chi tiết'!$O90))</f>
        <v>0</v>
      </c>
      <c r="O90" s="266">
        <f ca="1">IF(TYPE(MATCH($D$6,OFFSET('Nhập liệu'!$C$10,O89,0):'Nhập liệu'!$C$10000,0)+O89)=16,"",MATCH($D$6,OFFSET('Nhập liệu'!$C$10,O89,0):'Nhập liệu'!$C$10000,0)+O89)</f>
        <v>232</v>
      </c>
    </row>
    <row r="91" spans="2:15">
      <c r="B91" s="264">
        <f ca="1">IF($O91="","",INDEX('Nhập liệu'!$B$10:$B$10000,'Chi tiết'!$O91))</f>
        <v>41849</v>
      </c>
      <c r="C91" s="160" t="str">
        <f ca="1">IF($O91="","",INDEX('Nhập liệu'!$D$10:$D$10000,'Chi tiết'!$O91))</f>
        <v>Cát xây</v>
      </c>
      <c r="D91" s="275" t="str">
        <f ca="1">IF($O91="","",INDEX('Nhập liệu'!$E$10:$E$10000,'Chi tiết'!$O91))</f>
        <v>M3</v>
      </c>
      <c r="E91" s="274">
        <f ca="1">IF($O91="","",INDEX('Nhập liệu'!$F$10:$F$10000,'Chi tiết'!$O91))</f>
        <v>2.2837000000000001</v>
      </c>
      <c r="F91" s="275">
        <f ca="1">IF($O91="","",INDEX('Nhập liệu'!$G$10:$G$10000,'Chi tiết'!$O91))</f>
        <v>140000</v>
      </c>
      <c r="G91" s="275">
        <f ca="1">IF($O91="","",INDEX('Nhập liệu'!$H$10:$H$10000,'Chi tiết'!$O91))</f>
        <v>0</v>
      </c>
      <c r="H91" s="275">
        <f ca="1">IF($O91="","",INDEX('Nhập liệu'!$I$10:$I$10000,'Chi tiết'!$O91))</f>
        <v>0</v>
      </c>
      <c r="I91" s="275">
        <f ca="1">IF($O91="","",INDEX('Nhập liệu'!$J$10:$J$10000,'Chi tiết'!$O91))</f>
        <v>0</v>
      </c>
      <c r="J91" s="275">
        <f ca="1">IF($O91="","",INDEX('Nhập liệu'!$K$10:$K$10000,'Chi tiết'!$O91))</f>
        <v>319718</v>
      </c>
      <c r="K91" s="275">
        <f ca="1">IF($O91="","",INDEX('Nhập liệu'!$L$10:$L$10000,'Chi tiết'!$O91))</f>
        <v>0</v>
      </c>
      <c r="L91" s="275">
        <f ca="1">IF($O91="","",INDEX('Nhập liệu'!$M$10:$M$10000,'Chi tiết'!$O91))</f>
        <v>0</v>
      </c>
      <c r="M91" s="275">
        <f ca="1">IF($O91="","",INDEX('Nhập liệu'!$N$10:$N$10000,'Chi tiết'!$O91))</f>
        <v>0</v>
      </c>
      <c r="N91" s="275">
        <f ca="1">IF($O91="","",INDEX('Nhập liệu'!$O$10:$O$10000,'Chi tiết'!$O91))</f>
        <v>0</v>
      </c>
      <c r="O91" s="266">
        <f ca="1">IF(TYPE(MATCH($D$6,OFFSET('Nhập liệu'!$C$10,O90,0):'Nhập liệu'!$C$10000,0)+O90)=16,"",MATCH($D$6,OFFSET('Nhập liệu'!$C$10,O90,0):'Nhập liệu'!$C$10000,0)+O90)</f>
        <v>233</v>
      </c>
    </row>
    <row r="92" spans="2:15">
      <c r="B92" s="264">
        <f ca="1">IF($O92="","",INDEX('Nhập liệu'!$B$10:$B$10000,'Chi tiết'!$O92))</f>
        <v>41849</v>
      </c>
      <c r="C92" s="160" t="str">
        <f ca="1">IF($O92="","",INDEX('Nhập liệu'!$D$10:$D$10000,'Chi tiết'!$O92))</f>
        <v>Đá 1x2 trắng</v>
      </c>
      <c r="D92" s="275" t="str">
        <f ca="1">IF($O92="","",INDEX('Nhập liệu'!$E$10:$E$10000,'Chi tiết'!$O92))</f>
        <v>M3</v>
      </c>
      <c r="E92" s="274">
        <f ca="1">IF($O92="","",INDEX('Nhập liệu'!$F$10:$F$10000,'Chi tiết'!$O92))</f>
        <v>2.2837000000000001</v>
      </c>
      <c r="F92" s="275">
        <f ca="1">IF($O92="","",INDEX('Nhập liệu'!$G$10:$G$10000,'Chi tiết'!$O92))</f>
        <v>385000</v>
      </c>
      <c r="G92" s="275">
        <f ca="1">IF($O92="","",INDEX('Nhập liệu'!$H$10:$H$10000,'Chi tiết'!$O92))</f>
        <v>0</v>
      </c>
      <c r="H92" s="275">
        <f ca="1">IF($O92="","",INDEX('Nhập liệu'!$I$10:$I$10000,'Chi tiết'!$O92))</f>
        <v>0</v>
      </c>
      <c r="I92" s="275">
        <f ca="1">IF($O92="","",INDEX('Nhập liệu'!$J$10:$J$10000,'Chi tiết'!$O92))</f>
        <v>0</v>
      </c>
      <c r="J92" s="275">
        <f ca="1">IF($O92="","",INDEX('Nhập liệu'!$K$10:$K$10000,'Chi tiết'!$O92))</f>
        <v>879224.5</v>
      </c>
      <c r="K92" s="275">
        <f ca="1">IF($O92="","",INDEX('Nhập liệu'!$L$10:$L$10000,'Chi tiết'!$O92))</f>
        <v>0</v>
      </c>
      <c r="L92" s="275">
        <f ca="1">IF($O92="","",INDEX('Nhập liệu'!$M$10:$M$10000,'Chi tiết'!$O92))</f>
        <v>0</v>
      </c>
      <c r="M92" s="275">
        <f ca="1">IF($O92="","",INDEX('Nhập liệu'!$N$10:$N$10000,'Chi tiết'!$O92))</f>
        <v>0</v>
      </c>
      <c r="N92" s="275">
        <f ca="1">IF($O92="","",INDEX('Nhập liệu'!$O$10:$O$10000,'Chi tiết'!$O92))</f>
        <v>0</v>
      </c>
      <c r="O92" s="266">
        <f ca="1">IF(TYPE(MATCH($D$6,OFFSET('Nhập liệu'!$C$10,O91,0):'Nhập liệu'!$C$10000,0)+O91)=16,"",MATCH($D$6,OFFSET('Nhập liệu'!$C$10,O91,0):'Nhập liệu'!$C$10000,0)+O91)</f>
        <v>234</v>
      </c>
    </row>
    <row r="93" spans="2:15">
      <c r="B93" s="264">
        <f ca="1">IF($O93="","",INDEX('Nhập liệu'!$B$10:$B$10000,'Chi tiết'!$O93))</f>
        <v>41849</v>
      </c>
      <c r="C93" s="160" t="str">
        <f ca="1">IF($O93="","",INDEX('Nhập liệu'!$D$10:$D$10000,'Chi tiết'!$O93))</f>
        <v>Đá 4x6 trắng</v>
      </c>
      <c r="D93" s="275" t="str">
        <f ca="1">IF($O93="","",INDEX('Nhập liệu'!$E$10:$E$10000,'Chi tiết'!$O93))</f>
        <v>M3</v>
      </c>
      <c r="E93" s="274">
        <f ca="1">IF($O93="","",INDEX('Nhập liệu'!$F$10:$F$10000,'Chi tiết'!$O93))</f>
        <v>2.2837000000000001</v>
      </c>
      <c r="F93" s="275">
        <f ca="1">IF($O93="","",INDEX('Nhập liệu'!$G$10:$G$10000,'Chi tiết'!$O93))</f>
        <v>345000</v>
      </c>
      <c r="G93" s="275">
        <f ca="1">IF($O93="","",INDEX('Nhập liệu'!$H$10:$H$10000,'Chi tiết'!$O93))</f>
        <v>0</v>
      </c>
      <c r="H93" s="275">
        <f ca="1">IF($O93="","",INDEX('Nhập liệu'!$I$10:$I$10000,'Chi tiết'!$O93))</f>
        <v>0</v>
      </c>
      <c r="I93" s="275">
        <f ca="1">IF($O93="","",INDEX('Nhập liệu'!$J$10:$J$10000,'Chi tiết'!$O93))</f>
        <v>0</v>
      </c>
      <c r="J93" s="275">
        <f ca="1">IF($O93="","",INDEX('Nhập liệu'!$K$10:$K$10000,'Chi tiết'!$O93))</f>
        <v>787876.5</v>
      </c>
      <c r="K93" s="275">
        <f ca="1">IF($O93="","",INDEX('Nhập liệu'!$L$10:$L$10000,'Chi tiết'!$O93))</f>
        <v>0</v>
      </c>
      <c r="L93" s="275">
        <f ca="1">IF($O93="","",INDEX('Nhập liệu'!$M$10:$M$10000,'Chi tiết'!$O93))</f>
        <v>0</v>
      </c>
      <c r="M93" s="275">
        <f ca="1">IF($O93="","",INDEX('Nhập liệu'!$N$10:$N$10000,'Chi tiết'!$O93))</f>
        <v>0</v>
      </c>
      <c r="N93" s="275">
        <f ca="1">IF($O93="","",INDEX('Nhập liệu'!$O$10:$O$10000,'Chi tiết'!$O93))</f>
        <v>0</v>
      </c>
      <c r="O93" s="266">
        <f ca="1">IF(TYPE(MATCH($D$6,OFFSET('Nhập liệu'!$C$10,O92,0):'Nhập liệu'!$C$10000,0)+O92)=16,"",MATCH($D$6,OFFSET('Nhập liệu'!$C$10,O92,0):'Nhập liệu'!$C$10000,0)+O92)</f>
        <v>235</v>
      </c>
    </row>
    <row r="94" spans="2:15">
      <c r="B94" s="264">
        <f ca="1">IF($O94="","",INDEX('Nhập liệu'!$B$10:$B$10000,'Chi tiết'!$O94))</f>
        <v>41851</v>
      </c>
      <c r="C94" s="160" t="str">
        <f ca="1">IF($O94="","",INDEX('Nhập liệu'!$D$10:$D$10000,'Chi tiết'!$O94))</f>
        <v>Đá 1x2 trắng</v>
      </c>
      <c r="D94" s="275" t="str">
        <f ca="1">IF($O94="","",INDEX('Nhập liệu'!$E$10:$E$10000,'Chi tiết'!$O94))</f>
        <v>M3</v>
      </c>
      <c r="E94" s="274">
        <f ca="1">IF($O94="","",INDEX('Nhập liệu'!$F$10:$F$10000,'Chi tiết'!$O94))</f>
        <v>2.2837000000000001</v>
      </c>
      <c r="F94" s="275">
        <f ca="1">IF($O94="","",INDEX('Nhập liệu'!$G$10:$G$10000,'Chi tiết'!$O94))</f>
        <v>385000</v>
      </c>
      <c r="G94" s="275">
        <f ca="1">IF($O94="","",INDEX('Nhập liệu'!$H$10:$H$10000,'Chi tiết'!$O94))</f>
        <v>0</v>
      </c>
      <c r="H94" s="275">
        <f ca="1">IF($O94="","",INDEX('Nhập liệu'!$I$10:$I$10000,'Chi tiết'!$O94))</f>
        <v>0</v>
      </c>
      <c r="I94" s="275">
        <f ca="1">IF($O94="","",INDEX('Nhập liệu'!$J$10:$J$10000,'Chi tiết'!$O94))</f>
        <v>0</v>
      </c>
      <c r="J94" s="275">
        <f ca="1">IF($O94="","",INDEX('Nhập liệu'!$K$10:$K$10000,'Chi tiết'!$O94))</f>
        <v>879224.5</v>
      </c>
      <c r="K94" s="275">
        <f ca="1">IF($O94="","",INDEX('Nhập liệu'!$L$10:$L$10000,'Chi tiết'!$O94))</f>
        <v>0</v>
      </c>
      <c r="L94" s="275">
        <f ca="1">IF($O94="","",INDEX('Nhập liệu'!$M$10:$M$10000,'Chi tiết'!$O94))</f>
        <v>0</v>
      </c>
      <c r="M94" s="275">
        <f ca="1">IF($O94="","",INDEX('Nhập liệu'!$N$10:$N$10000,'Chi tiết'!$O94))</f>
        <v>0</v>
      </c>
      <c r="N94" s="275">
        <f ca="1">IF($O94="","",INDEX('Nhập liệu'!$O$10:$O$10000,'Chi tiết'!$O94))</f>
        <v>0</v>
      </c>
      <c r="O94" s="266">
        <f ca="1">IF(TYPE(MATCH($D$6,OFFSET('Nhập liệu'!$C$10,O93,0):'Nhập liệu'!$C$10000,0)+O93)=16,"",MATCH($D$6,OFFSET('Nhập liệu'!$C$10,O93,0):'Nhập liệu'!$C$10000,0)+O93)</f>
        <v>236</v>
      </c>
    </row>
    <row r="95" spans="2:15">
      <c r="B95" s="264">
        <f ca="1">IF($O95="","",INDEX('Nhập liệu'!$B$10:$B$10000,'Chi tiết'!$O95))</f>
        <v>41852</v>
      </c>
      <c r="C95" s="160" t="str">
        <f ca="1">IF($O95="","",INDEX('Nhập liệu'!$D$10:$D$10000,'Chi tiết'!$O95))</f>
        <v>Cát xây</v>
      </c>
      <c r="D95" s="275" t="str">
        <f ca="1">IF($O95="","",INDEX('Nhập liệu'!$E$10:$E$10000,'Chi tiết'!$O95))</f>
        <v>M3</v>
      </c>
      <c r="E95" s="274">
        <f ca="1">IF($O95="","",INDEX('Nhập liệu'!$F$10:$F$10000,'Chi tiết'!$O95))</f>
        <v>2.2837000000000001</v>
      </c>
      <c r="F95" s="275">
        <f ca="1">IF($O95="","",INDEX('Nhập liệu'!$G$10:$G$10000,'Chi tiết'!$O95))</f>
        <v>140000</v>
      </c>
      <c r="G95" s="275">
        <f ca="1">IF($O95="","",INDEX('Nhập liệu'!$H$10:$H$10000,'Chi tiết'!$O95))</f>
        <v>0</v>
      </c>
      <c r="H95" s="275">
        <f ca="1">IF($O95="","",INDEX('Nhập liệu'!$I$10:$I$10000,'Chi tiết'!$O95))</f>
        <v>0</v>
      </c>
      <c r="I95" s="275">
        <f ca="1">IF($O95="","",INDEX('Nhập liệu'!$J$10:$J$10000,'Chi tiết'!$O95))</f>
        <v>0</v>
      </c>
      <c r="J95" s="275">
        <f ca="1">IF($O95="","",INDEX('Nhập liệu'!$K$10:$K$10000,'Chi tiết'!$O95))</f>
        <v>319718</v>
      </c>
      <c r="K95" s="275">
        <f ca="1">IF($O95="","",INDEX('Nhập liệu'!$L$10:$L$10000,'Chi tiết'!$O95))</f>
        <v>0</v>
      </c>
      <c r="L95" s="275">
        <f ca="1">IF($O95="","",INDEX('Nhập liệu'!$M$10:$M$10000,'Chi tiết'!$O95))</f>
        <v>0</v>
      </c>
      <c r="M95" s="275">
        <f ca="1">IF($O95="","",INDEX('Nhập liệu'!$N$10:$N$10000,'Chi tiết'!$O95))</f>
        <v>0</v>
      </c>
      <c r="N95" s="275">
        <f ca="1">IF($O95="","",INDEX('Nhập liệu'!$O$10:$O$10000,'Chi tiết'!$O95))</f>
        <v>0</v>
      </c>
      <c r="O95" s="266">
        <f ca="1">IF(TYPE(MATCH($D$6,OFFSET('Nhập liệu'!$C$10,O94,0):'Nhập liệu'!$C$10000,0)+O94)=16,"",MATCH($D$6,OFFSET('Nhập liệu'!$C$10,O94,0):'Nhập liệu'!$C$10000,0)+O94)</f>
        <v>237</v>
      </c>
    </row>
    <row r="96" spans="2:15">
      <c r="B96" s="264">
        <f ca="1">IF($O96="","",INDEX('Nhập liệu'!$B$10:$B$10000,'Chi tiết'!$O96))</f>
        <v>41852</v>
      </c>
      <c r="C96" s="160" t="str">
        <f ca="1">IF($O96="","",INDEX('Nhập liệu'!$D$10:$D$10000,'Chi tiết'!$O96))</f>
        <v>Đá 1x2 trắng</v>
      </c>
      <c r="D96" s="275" t="str">
        <f ca="1">IF($O96="","",INDEX('Nhập liệu'!$E$10:$E$10000,'Chi tiết'!$O96))</f>
        <v>M3</v>
      </c>
      <c r="E96" s="274">
        <f ca="1">IF($O96="","",INDEX('Nhập liệu'!$F$10:$F$10000,'Chi tiết'!$O96))</f>
        <v>2.2837000000000001</v>
      </c>
      <c r="F96" s="275">
        <f ca="1">IF($O96="","",INDEX('Nhập liệu'!$G$10:$G$10000,'Chi tiết'!$O96))</f>
        <v>385000</v>
      </c>
      <c r="G96" s="275">
        <f ca="1">IF($O96="","",INDEX('Nhập liệu'!$H$10:$H$10000,'Chi tiết'!$O96))</f>
        <v>0</v>
      </c>
      <c r="H96" s="275">
        <f ca="1">IF($O96="","",INDEX('Nhập liệu'!$I$10:$I$10000,'Chi tiết'!$O96))</f>
        <v>0</v>
      </c>
      <c r="I96" s="275">
        <f ca="1">IF($O96="","",INDEX('Nhập liệu'!$J$10:$J$10000,'Chi tiết'!$O96))</f>
        <v>0</v>
      </c>
      <c r="J96" s="275">
        <f ca="1">IF($O96="","",INDEX('Nhập liệu'!$K$10:$K$10000,'Chi tiết'!$O96))</f>
        <v>879224.5</v>
      </c>
      <c r="K96" s="275">
        <f ca="1">IF($O96="","",INDEX('Nhập liệu'!$L$10:$L$10000,'Chi tiết'!$O96))</f>
        <v>0</v>
      </c>
      <c r="L96" s="275">
        <f ca="1">IF($O96="","",INDEX('Nhập liệu'!$M$10:$M$10000,'Chi tiết'!$O96))</f>
        <v>0</v>
      </c>
      <c r="M96" s="275">
        <f ca="1">IF($O96="","",INDEX('Nhập liệu'!$N$10:$N$10000,'Chi tiết'!$O96))</f>
        <v>0</v>
      </c>
      <c r="N96" s="275">
        <f ca="1">IF($O96="","",INDEX('Nhập liệu'!$O$10:$O$10000,'Chi tiết'!$O96))</f>
        <v>0</v>
      </c>
      <c r="O96" s="266">
        <f ca="1">IF(TYPE(MATCH($D$6,OFFSET('Nhập liệu'!$C$10,O95,0):'Nhập liệu'!$C$10000,0)+O95)=16,"",MATCH($D$6,OFFSET('Nhập liệu'!$C$10,O95,0):'Nhập liệu'!$C$10000,0)+O95)</f>
        <v>238</v>
      </c>
    </row>
    <row r="97" spans="2:15">
      <c r="B97" s="264">
        <f ca="1">IF($O97="","",INDEX('Nhập liệu'!$B$10:$B$10000,'Chi tiết'!$O97))</f>
        <v>41853</v>
      </c>
      <c r="C97" s="160" t="str">
        <f ca="1">IF($O97="","",INDEX('Nhập liệu'!$D$10:$D$10000,'Chi tiết'!$O97))</f>
        <v>Chi tiền nước tiếp giám sát</v>
      </c>
      <c r="D97" s="275">
        <f ca="1">IF($O97="","",INDEX('Nhập liệu'!$E$10:$E$10000,'Chi tiết'!$O97))</f>
        <v>0</v>
      </c>
      <c r="E97" s="274">
        <f ca="1">IF($O97="","",INDEX('Nhập liệu'!$F$10:$F$10000,'Chi tiết'!$O97))</f>
        <v>0</v>
      </c>
      <c r="F97" s="275">
        <f ca="1">IF($O97="","",INDEX('Nhập liệu'!$G$10:$G$10000,'Chi tiết'!$O97))</f>
        <v>0</v>
      </c>
      <c r="G97" s="275">
        <f ca="1">IF($O97="","",INDEX('Nhập liệu'!$H$10:$H$10000,'Chi tiết'!$O97))</f>
        <v>0</v>
      </c>
      <c r="H97" s="275">
        <f ca="1">IF($O97="","",INDEX('Nhập liệu'!$I$10:$I$10000,'Chi tiết'!$O97))</f>
        <v>0</v>
      </c>
      <c r="I97" s="275">
        <f ca="1">IF($O97="","",INDEX('Nhập liệu'!$J$10:$J$10000,'Chi tiết'!$O97))</f>
        <v>65000</v>
      </c>
      <c r="J97" s="275">
        <f ca="1">IF($O97="","",INDEX('Nhập liệu'!$K$10:$K$10000,'Chi tiết'!$O97))</f>
        <v>0</v>
      </c>
      <c r="K97" s="275">
        <f ca="1">IF($O97="","",INDEX('Nhập liệu'!$L$10:$L$10000,'Chi tiết'!$O97))</f>
        <v>0</v>
      </c>
      <c r="L97" s="275">
        <f ca="1">IF($O97="","",INDEX('Nhập liệu'!$M$10:$M$10000,'Chi tiết'!$O97))</f>
        <v>0</v>
      </c>
      <c r="M97" s="275">
        <f ca="1">IF($O97="","",INDEX('Nhập liệu'!$N$10:$N$10000,'Chi tiết'!$O97))</f>
        <v>65000</v>
      </c>
      <c r="N97" s="275">
        <f ca="1">IF($O97="","",INDEX('Nhập liệu'!$O$10:$O$10000,'Chi tiết'!$O97))</f>
        <v>0</v>
      </c>
      <c r="O97" s="266">
        <f ca="1">IF(TYPE(MATCH($D$6,OFFSET('Nhập liệu'!$C$10,O96,0):'Nhập liệu'!$C$10000,0)+O96)=16,"",MATCH($D$6,OFFSET('Nhập liệu'!$C$10,O96,0):'Nhập liệu'!$C$10000,0)+O96)</f>
        <v>239</v>
      </c>
    </row>
    <row r="98" spans="2:15">
      <c r="B98" s="264">
        <f ca="1">IF($O98="","",INDEX('Nhập liệu'!$B$10:$B$10000,'Chi tiết'!$O98))</f>
        <v>41860</v>
      </c>
      <c r="C98" s="160" t="str">
        <f ca="1">IF($O98="","",INDEX('Nhập liệu'!$D$10:$D$10000,'Chi tiết'!$O98))</f>
        <v xml:space="preserve">Chi tiền tạm ứng nhân công lần 6
</v>
      </c>
      <c r="D98" s="275">
        <f ca="1">IF($O98="","",INDEX('Nhập liệu'!$E$10:$E$10000,'Chi tiết'!$O98))</f>
        <v>0</v>
      </c>
      <c r="E98" s="274">
        <f ca="1">IF($O98="","",INDEX('Nhập liệu'!$F$10:$F$10000,'Chi tiết'!$O98))</f>
        <v>0</v>
      </c>
      <c r="F98" s="275">
        <f ca="1">IF($O98="","",INDEX('Nhập liệu'!$G$10:$G$10000,'Chi tiết'!$O98))</f>
        <v>0</v>
      </c>
      <c r="G98" s="275">
        <f ca="1">IF($O98="","",INDEX('Nhập liệu'!$H$10:$H$10000,'Chi tiết'!$O98))</f>
        <v>19700000</v>
      </c>
      <c r="H98" s="275">
        <f ca="1">IF($O98="","",INDEX('Nhập liệu'!$I$10:$I$10000,'Chi tiết'!$O98))</f>
        <v>0</v>
      </c>
      <c r="I98" s="275">
        <f ca="1">IF($O98="","",INDEX('Nhập liệu'!$J$10:$J$10000,'Chi tiết'!$O98))</f>
        <v>0</v>
      </c>
      <c r="J98" s="275">
        <f ca="1">IF($O98="","",INDEX('Nhập liệu'!$K$10:$K$10000,'Chi tiết'!$O98))</f>
        <v>0</v>
      </c>
      <c r="K98" s="275">
        <f ca="1">IF($O98="","",INDEX('Nhập liệu'!$L$10:$L$10000,'Chi tiết'!$O98))</f>
        <v>19700000</v>
      </c>
      <c r="L98" s="275">
        <f ca="1">IF($O98="","",INDEX('Nhập liệu'!$M$10:$M$10000,'Chi tiết'!$O98))</f>
        <v>0</v>
      </c>
      <c r="M98" s="275">
        <f ca="1">IF($O98="","",INDEX('Nhập liệu'!$N$10:$N$10000,'Chi tiết'!$O98))</f>
        <v>0</v>
      </c>
      <c r="N98" s="275">
        <f ca="1">IF($O98="","",INDEX('Nhập liệu'!$O$10:$O$10000,'Chi tiết'!$O98))</f>
        <v>0</v>
      </c>
      <c r="O98" s="266">
        <f ca="1">IF(TYPE(MATCH($D$6,OFFSET('Nhập liệu'!$C$10,O97,0):'Nhập liệu'!$C$10000,0)+O97)=16,"",MATCH($D$6,OFFSET('Nhập liệu'!$C$10,O97,0):'Nhập liệu'!$C$10000,0)+O97)</f>
        <v>240</v>
      </c>
    </row>
    <row r="99" spans="2:15">
      <c r="B99" s="264">
        <f ca="1">IF($O99="","",INDEX('Nhập liệu'!$B$10:$B$10000,'Chi tiết'!$O99))</f>
        <v>41864</v>
      </c>
      <c r="C99" s="160" t="str">
        <f ca="1">IF($O99="","",INDEX('Nhập liệu'!$D$10:$D$10000,'Chi tiết'!$O99))</f>
        <v>Chi tiền tạm ứng tiền mua cofa</v>
      </c>
      <c r="D99" s="275">
        <f ca="1">IF($O99="","",INDEX('Nhập liệu'!$E$10:$E$10000,'Chi tiết'!$O99))</f>
        <v>0</v>
      </c>
      <c r="E99" s="274">
        <f ca="1">IF($O99="","",INDEX('Nhập liệu'!$F$10:$F$10000,'Chi tiết'!$O99))</f>
        <v>0</v>
      </c>
      <c r="F99" s="275">
        <f ca="1">IF($O99="","",INDEX('Nhập liệu'!$G$10:$G$10000,'Chi tiết'!$O99))</f>
        <v>0</v>
      </c>
      <c r="G99" s="275">
        <f ca="1">IF($O99="","",INDEX('Nhập liệu'!$H$10:$H$10000,'Chi tiết'!$O99))</f>
        <v>10000000</v>
      </c>
      <c r="H99" s="275">
        <f ca="1">IF($O99="","",INDEX('Nhập liệu'!$I$10:$I$10000,'Chi tiết'!$O99))</f>
        <v>0</v>
      </c>
      <c r="I99" s="275">
        <f ca="1">IF($O99="","",INDEX('Nhập liệu'!$J$10:$J$10000,'Chi tiết'!$O99))</f>
        <v>0</v>
      </c>
      <c r="J99" s="275">
        <f ca="1">IF($O99="","",INDEX('Nhập liệu'!$K$10:$K$10000,'Chi tiết'!$O99))</f>
        <v>0</v>
      </c>
      <c r="K99" s="275">
        <f ca="1">IF($O99="","",INDEX('Nhập liệu'!$L$10:$L$10000,'Chi tiết'!$O99))</f>
        <v>10000000</v>
      </c>
      <c r="L99" s="275">
        <f ca="1">IF($O99="","",INDEX('Nhập liệu'!$M$10:$M$10000,'Chi tiết'!$O99))</f>
        <v>0</v>
      </c>
      <c r="M99" s="275">
        <f ca="1">IF($O99="","",INDEX('Nhập liệu'!$N$10:$N$10000,'Chi tiết'!$O99))</f>
        <v>0</v>
      </c>
      <c r="N99" s="275">
        <f ca="1">IF($O99="","",INDEX('Nhập liệu'!$O$10:$O$10000,'Chi tiết'!$O99))</f>
        <v>0</v>
      </c>
      <c r="O99" s="266">
        <f ca="1">IF(TYPE(MATCH($D$6,OFFSET('Nhập liệu'!$C$10,O98,0):'Nhập liệu'!$C$10000,0)+O98)=16,"",MATCH($D$6,OFFSET('Nhập liệu'!$C$10,O98,0):'Nhập liệu'!$C$10000,0)+O98)</f>
        <v>241</v>
      </c>
    </row>
    <row r="100" spans="2:15">
      <c r="B100" s="264">
        <f ca="1">IF($O100="","",INDEX('Nhập liệu'!$B$10:$B$10000,'Chi tiết'!$O100))</f>
        <v>41867</v>
      </c>
      <c r="C100" s="160" t="str">
        <f ca="1">IF($O100="","",INDEX('Nhập liệu'!$D$10:$D$10000,'Chi tiết'!$O100))</f>
        <v xml:space="preserve">Chi tiền tạm ứng nhân công lần 7
</v>
      </c>
      <c r="D100" s="275">
        <f ca="1">IF($O100="","",INDEX('Nhập liệu'!$E$10:$E$10000,'Chi tiết'!$O100))</f>
        <v>0</v>
      </c>
      <c r="E100" s="274">
        <f ca="1">IF($O100="","",INDEX('Nhập liệu'!$F$10:$F$10000,'Chi tiết'!$O100))</f>
        <v>0</v>
      </c>
      <c r="F100" s="275">
        <f ca="1">IF($O100="","",INDEX('Nhập liệu'!$G$10:$G$10000,'Chi tiết'!$O100))</f>
        <v>0</v>
      </c>
      <c r="G100" s="275">
        <f ca="1">IF($O100="","",INDEX('Nhập liệu'!$H$10:$H$10000,'Chi tiết'!$O100))</f>
        <v>20400000</v>
      </c>
      <c r="H100" s="275">
        <f ca="1">IF($O100="","",INDEX('Nhập liệu'!$I$10:$I$10000,'Chi tiết'!$O100))</f>
        <v>0</v>
      </c>
      <c r="I100" s="275">
        <f ca="1">IF($O100="","",INDEX('Nhập liệu'!$J$10:$J$10000,'Chi tiết'!$O100))</f>
        <v>0</v>
      </c>
      <c r="J100" s="275">
        <f ca="1">IF($O100="","",INDEX('Nhập liệu'!$K$10:$K$10000,'Chi tiết'!$O100))</f>
        <v>0</v>
      </c>
      <c r="K100" s="275">
        <f ca="1">IF($O100="","",INDEX('Nhập liệu'!$L$10:$L$10000,'Chi tiết'!$O100))</f>
        <v>20400000</v>
      </c>
      <c r="L100" s="275">
        <f ca="1">IF($O100="","",INDEX('Nhập liệu'!$M$10:$M$10000,'Chi tiết'!$O100))</f>
        <v>0</v>
      </c>
      <c r="M100" s="275">
        <f ca="1">IF($O100="","",INDEX('Nhập liệu'!$N$10:$N$10000,'Chi tiết'!$O100))</f>
        <v>0</v>
      </c>
      <c r="N100" s="275">
        <f ca="1">IF($O100="","",INDEX('Nhập liệu'!$O$10:$O$10000,'Chi tiết'!$O100))</f>
        <v>0</v>
      </c>
      <c r="O100" s="266">
        <f ca="1">IF(TYPE(MATCH($D$6,OFFSET('Nhập liệu'!$C$10,O99,0):'Nhập liệu'!$C$10000,0)+O99)=16,"",MATCH($D$6,OFFSET('Nhập liệu'!$C$10,O99,0):'Nhập liệu'!$C$10000,0)+O99)</f>
        <v>242</v>
      </c>
    </row>
    <row r="101" spans="2:15">
      <c r="B101" s="264">
        <f ca="1">IF($O101="","",INDEX('Nhập liệu'!$B$10:$B$10000,'Chi tiết'!$O101))</f>
        <v>41874</v>
      </c>
      <c r="C101" s="160" t="str">
        <f ca="1">IF($O101="","",INDEX('Nhập liệu'!$D$10:$D$10000,'Chi tiết'!$O101))</f>
        <v xml:space="preserve">Chi tiền tạm ứng nhân công lần 8
</v>
      </c>
      <c r="D101" s="275">
        <f ca="1">IF($O101="","",INDEX('Nhập liệu'!$E$10:$E$10000,'Chi tiết'!$O101))</f>
        <v>0</v>
      </c>
      <c r="E101" s="274">
        <f ca="1">IF($O101="","",INDEX('Nhập liệu'!$F$10:$F$10000,'Chi tiết'!$O101))</f>
        <v>0</v>
      </c>
      <c r="F101" s="275">
        <f ca="1">IF($O101="","",INDEX('Nhập liệu'!$G$10:$G$10000,'Chi tiết'!$O101))</f>
        <v>0</v>
      </c>
      <c r="G101" s="275">
        <f ca="1">IF($O101="","",INDEX('Nhập liệu'!$H$10:$H$10000,'Chi tiết'!$O101))</f>
        <v>20400000</v>
      </c>
      <c r="H101" s="275">
        <f ca="1">IF($O101="","",INDEX('Nhập liệu'!$I$10:$I$10000,'Chi tiết'!$O101))</f>
        <v>0</v>
      </c>
      <c r="I101" s="275">
        <f ca="1">IF($O101="","",INDEX('Nhập liệu'!$J$10:$J$10000,'Chi tiết'!$O101))</f>
        <v>0</v>
      </c>
      <c r="J101" s="275">
        <f ca="1">IF($O101="","",INDEX('Nhập liệu'!$K$10:$K$10000,'Chi tiết'!$O101))</f>
        <v>0</v>
      </c>
      <c r="K101" s="275">
        <f ca="1">IF($O101="","",INDEX('Nhập liệu'!$L$10:$L$10000,'Chi tiết'!$O101))</f>
        <v>20400000</v>
      </c>
      <c r="L101" s="275">
        <f ca="1">IF($O101="","",INDEX('Nhập liệu'!$M$10:$M$10000,'Chi tiết'!$O101))</f>
        <v>0</v>
      </c>
      <c r="M101" s="275">
        <f ca="1">IF($O101="","",INDEX('Nhập liệu'!$N$10:$N$10000,'Chi tiết'!$O101))</f>
        <v>0</v>
      </c>
      <c r="N101" s="275">
        <f ca="1">IF($O101="","",INDEX('Nhập liệu'!$O$10:$O$10000,'Chi tiết'!$O101))</f>
        <v>0</v>
      </c>
      <c r="O101" s="266">
        <f ca="1">IF(TYPE(MATCH($D$6,OFFSET('Nhập liệu'!$C$10,O100,0):'Nhập liệu'!$C$10000,0)+O100)=16,"",MATCH($D$6,OFFSET('Nhập liệu'!$C$10,O100,0):'Nhập liệu'!$C$10000,0)+O100)</f>
        <v>243</v>
      </c>
    </row>
    <row r="102" spans="2:15">
      <c r="B102" s="264">
        <f ca="1">IF($O102="","",INDEX('Nhập liệu'!$B$10:$B$10000,'Chi tiết'!$O102))</f>
        <v>41881</v>
      </c>
      <c r="C102" s="160" t="str">
        <f ca="1">IF($O102="","",INDEX('Nhập liệu'!$D$10:$D$10000,'Chi tiết'!$O102))</f>
        <v xml:space="preserve">Chi tiền tạm ứng nhân công lần 9
</v>
      </c>
      <c r="D102" s="275">
        <f ca="1">IF($O102="","",INDEX('Nhập liệu'!$E$10:$E$10000,'Chi tiết'!$O102))</f>
        <v>0</v>
      </c>
      <c r="E102" s="274">
        <f ca="1">IF($O102="","",INDEX('Nhập liệu'!$F$10:$F$10000,'Chi tiết'!$O102))</f>
        <v>0</v>
      </c>
      <c r="F102" s="275">
        <f ca="1">IF($O102="","",INDEX('Nhập liệu'!$G$10:$G$10000,'Chi tiết'!$O102))</f>
        <v>0</v>
      </c>
      <c r="G102" s="275">
        <f ca="1">IF($O102="","",INDEX('Nhập liệu'!$H$10:$H$10000,'Chi tiết'!$O102))</f>
        <v>24820000</v>
      </c>
      <c r="H102" s="275">
        <f ca="1">IF($O102="","",INDEX('Nhập liệu'!$I$10:$I$10000,'Chi tiết'!$O102))</f>
        <v>0</v>
      </c>
      <c r="I102" s="275">
        <f ca="1">IF($O102="","",INDEX('Nhập liệu'!$J$10:$J$10000,'Chi tiết'!$O102))</f>
        <v>0</v>
      </c>
      <c r="J102" s="275">
        <f ca="1">IF($O102="","",INDEX('Nhập liệu'!$K$10:$K$10000,'Chi tiết'!$O102))</f>
        <v>0</v>
      </c>
      <c r="K102" s="275">
        <f ca="1">IF($O102="","",INDEX('Nhập liệu'!$L$10:$L$10000,'Chi tiết'!$O102))</f>
        <v>24820000</v>
      </c>
      <c r="L102" s="275">
        <f ca="1">IF($O102="","",INDEX('Nhập liệu'!$M$10:$M$10000,'Chi tiết'!$O102))</f>
        <v>0</v>
      </c>
      <c r="M102" s="275">
        <f ca="1">IF($O102="","",INDEX('Nhập liệu'!$N$10:$N$10000,'Chi tiết'!$O102))</f>
        <v>0</v>
      </c>
      <c r="N102" s="275">
        <f ca="1">IF($O102="","",INDEX('Nhập liệu'!$O$10:$O$10000,'Chi tiết'!$O102))</f>
        <v>0</v>
      </c>
      <c r="O102" s="266">
        <f ca="1">IF(TYPE(MATCH($D$6,OFFSET('Nhập liệu'!$C$10,O101,0):'Nhập liệu'!$C$10000,0)+O101)=16,"",MATCH($D$6,OFFSET('Nhập liệu'!$C$10,O101,0):'Nhập liệu'!$C$10000,0)+O101)</f>
        <v>244</v>
      </c>
    </row>
    <row r="103" spans="2:15">
      <c r="B103" s="264">
        <f ca="1">IF($O103="","",INDEX('Nhập liệu'!$B$10:$B$10000,'Chi tiết'!$O103))</f>
        <v>41888</v>
      </c>
      <c r="C103" s="160" t="str">
        <f ca="1">IF($O103="","",INDEX('Nhập liệu'!$D$10:$D$10000,'Chi tiết'!$O103))</f>
        <v xml:space="preserve">Chi tiền tạm ứng nhân công lần 10
</v>
      </c>
      <c r="D103" s="275">
        <f ca="1">IF($O103="","",INDEX('Nhập liệu'!$E$10:$E$10000,'Chi tiết'!$O103))</f>
        <v>0</v>
      </c>
      <c r="E103" s="274">
        <f ca="1">IF($O103="","",INDEX('Nhập liệu'!$F$10:$F$10000,'Chi tiết'!$O103))</f>
        <v>0</v>
      </c>
      <c r="F103" s="275">
        <f ca="1">IF($O103="","",INDEX('Nhập liệu'!$G$10:$G$10000,'Chi tiết'!$O103))</f>
        <v>0</v>
      </c>
      <c r="G103" s="275">
        <f ca="1">IF($O103="","",INDEX('Nhập liệu'!$H$10:$H$10000,'Chi tiết'!$O103))</f>
        <v>11900000</v>
      </c>
      <c r="H103" s="275">
        <f ca="1">IF($O103="","",INDEX('Nhập liệu'!$I$10:$I$10000,'Chi tiết'!$O103))</f>
        <v>0</v>
      </c>
      <c r="I103" s="275">
        <f ca="1">IF($O103="","",INDEX('Nhập liệu'!$J$10:$J$10000,'Chi tiết'!$O103))</f>
        <v>0</v>
      </c>
      <c r="J103" s="275">
        <f ca="1">IF($O103="","",INDEX('Nhập liệu'!$K$10:$K$10000,'Chi tiết'!$O103))</f>
        <v>0</v>
      </c>
      <c r="K103" s="275">
        <f ca="1">IF($O103="","",INDEX('Nhập liệu'!$L$10:$L$10000,'Chi tiết'!$O103))</f>
        <v>11900000</v>
      </c>
      <c r="L103" s="275">
        <f ca="1">IF($O103="","",INDEX('Nhập liệu'!$M$10:$M$10000,'Chi tiết'!$O103))</f>
        <v>0</v>
      </c>
      <c r="M103" s="275">
        <f ca="1">IF($O103="","",INDEX('Nhập liệu'!$N$10:$N$10000,'Chi tiết'!$O103))</f>
        <v>0</v>
      </c>
      <c r="N103" s="275">
        <f ca="1">IF($O103="","",INDEX('Nhập liệu'!$O$10:$O$10000,'Chi tiết'!$O103))</f>
        <v>0</v>
      </c>
      <c r="O103" s="266">
        <f ca="1">IF(TYPE(MATCH($D$6,OFFSET('Nhập liệu'!$C$10,O102,0):'Nhập liệu'!$C$10000,0)+O102)=16,"",MATCH($D$6,OFFSET('Nhập liệu'!$C$10,O102,0):'Nhập liệu'!$C$10000,0)+O102)</f>
        <v>245</v>
      </c>
    </row>
    <row r="104" spans="2:15">
      <c r="B104" s="264">
        <f ca="1">IF($O104="","",INDEX('Nhập liệu'!$B$10:$B$10000,'Chi tiết'!$O104))</f>
        <v>41895</v>
      </c>
      <c r="C104" s="160" t="str">
        <f ca="1">IF($O104="","",INDEX('Nhập liệu'!$D$10:$D$10000,'Chi tiết'!$O104))</f>
        <v xml:space="preserve">Chi tiền tạm ứng nhân công lần 11
</v>
      </c>
      <c r="D104" s="275">
        <f ca="1">IF($O104="","",INDEX('Nhập liệu'!$E$10:$E$10000,'Chi tiết'!$O104))</f>
        <v>0</v>
      </c>
      <c r="E104" s="274">
        <f ca="1">IF($O104="","",INDEX('Nhập liệu'!$F$10:$F$10000,'Chi tiết'!$O104))</f>
        <v>0</v>
      </c>
      <c r="F104" s="275">
        <f ca="1">IF($O104="","",INDEX('Nhập liệu'!$G$10:$G$10000,'Chi tiết'!$O104))</f>
        <v>0</v>
      </c>
      <c r="G104" s="275">
        <f ca="1">IF($O104="","",INDEX('Nhập liệu'!$H$10:$H$10000,'Chi tiết'!$O104))</f>
        <v>20720000</v>
      </c>
      <c r="H104" s="275">
        <f ca="1">IF($O104="","",INDEX('Nhập liệu'!$I$10:$I$10000,'Chi tiết'!$O104))</f>
        <v>0</v>
      </c>
      <c r="I104" s="275">
        <f ca="1">IF($O104="","",INDEX('Nhập liệu'!$J$10:$J$10000,'Chi tiết'!$O104))</f>
        <v>0</v>
      </c>
      <c r="J104" s="275">
        <f ca="1">IF($O104="","",INDEX('Nhập liệu'!$K$10:$K$10000,'Chi tiết'!$O104))</f>
        <v>0</v>
      </c>
      <c r="K104" s="275">
        <f ca="1">IF($O104="","",INDEX('Nhập liệu'!$L$10:$L$10000,'Chi tiết'!$O104))</f>
        <v>20720000</v>
      </c>
      <c r="L104" s="275">
        <f ca="1">IF($O104="","",INDEX('Nhập liệu'!$M$10:$M$10000,'Chi tiết'!$O104))</f>
        <v>0</v>
      </c>
      <c r="M104" s="275">
        <f ca="1">IF($O104="","",INDEX('Nhập liệu'!$N$10:$N$10000,'Chi tiết'!$O104))</f>
        <v>0</v>
      </c>
      <c r="N104" s="275">
        <f ca="1">IF($O104="","",INDEX('Nhập liệu'!$O$10:$O$10000,'Chi tiết'!$O104))</f>
        <v>0</v>
      </c>
      <c r="O104" s="266">
        <f ca="1">IF(TYPE(MATCH($D$6,OFFSET('Nhập liệu'!$C$10,O103,0):'Nhập liệu'!$C$10000,0)+O103)=16,"",MATCH($D$6,OFFSET('Nhập liệu'!$C$10,O103,0):'Nhập liệu'!$C$10000,0)+O103)</f>
        <v>246</v>
      </c>
    </row>
    <row r="105" spans="2:15">
      <c r="B105" s="264">
        <f ca="1">IF($O105="","",INDEX('Nhập liệu'!$B$10:$B$10000,'Chi tiết'!$O105))</f>
        <v>41902</v>
      </c>
      <c r="C105" s="160" t="str">
        <f ca="1">IF($O105="","",INDEX('Nhập liệu'!$D$10:$D$10000,'Chi tiết'!$O105))</f>
        <v xml:space="preserve">Chi tiền tạm ứng nhân công lần 
</v>
      </c>
      <c r="D105" s="275">
        <f ca="1">IF($O105="","",INDEX('Nhập liệu'!$E$10:$E$10000,'Chi tiết'!$O105))</f>
        <v>0</v>
      </c>
      <c r="E105" s="274">
        <f ca="1">IF($O105="","",INDEX('Nhập liệu'!$F$10:$F$10000,'Chi tiết'!$O105))</f>
        <v>0</v>
      </c>
      <c r="F105" s="275">
        <f ca="1">IF($O105="","",INDEX('Nhập liệu'!$G$10:$G$10000,'Chi tiết'!$O105))</f>
        <v>0</v>
      </c>
      <c r="G105" s="275">
        <f ca="1">IF($O105="","",INDEX('Nhập liệu'!$H$10:$H$10000,'Chi tiết'!$O105))</f>
        <v>3600000</v>
      </c>
      <c r="H105" s="275">
        <f ca="1">IF($O105="","",INDEX('Nhập liệu'!$I$10:$I$10000,'Chi tiết'!$O105))</f>
        <v>0</v>
      </c>
      <c r="I105" s="275">
        <f ca="1">IF($O105="","",INDEX('Nhập liệu'!$J$10:$J$10000,'Chi tiết'!$O105))</f>
        <v>0</v>
      </c>
      <c r="J105" s="275">
        <f ca="1">IF($O105="","",INDEX('Nhập liệu'!$K$10:$K$10000,'Chi tiết'!$O105))</f>
        <v>0</v>
      </c>
      <c r="K105" s="275">
        <f ca="1">IF($O105="","",INDEX('Nhập liệu'!$L$10:$L$10000,'Chi tiết'!$O105))</f>
        <v>3600000</v>
      </c>
      <c r="L105" s="275">
        <f ca="1">IF($O105="","",INDEX('Nhập liệu'!$M$10:$M$10000,'Chi tiết'!$O105))</f>
        <v>0</v>
      </c>
      <c r="M105" s="275">
        <f ca="1">IF($O105="","",INDEX('Nhập liệu'!$N$10:$N$10000,'Chi tiết'!$O105))</f>
        <v>0</v>
      </c>
      <c r="N105" s="275">
        <f ca="1">IF($O105="","",INDEX('Nhập liệu'!$O$10:$O$10000,'Chi tiết'!$O105))</f>
        <v>0</v>
      </c>
      <c r="O105" s="266">
        <f ca="1">IF(TYPE(MATCH($D$6,OFFSET('Nhập liệu'!$C$10,O104,0):'Nhập liệu'!$C$10000,0)+O104)=16,"",MATCH($D$6,OFFSET('Nhập liệu'!$C$10,O104,0):'Nhập liệu'!$C$10000,0)+O104)</f>
        <v>247</v>
      </c>
    </row>
    <row r="106" spans="2:15">
      <c r="B106" s="264">
        <f ca="1">IF($O106="","",INDEX('Nhập liệu'!$B$10:$B$10000,'Chi tiết'!$O106))</f>
        <v>41902</v>
      </c>
      <c r="C106" s="160" t="str">
        <f ca="1">IF($O106="","",INDEX('Nhập liệu'!$D$10:$D$10000,'Chi tiết'!$O106))</f>
        <v xml:space="preserve">Chi tiền tạm ứng nhân công lần 12
</v>
      </c>
      <c r="D106" s="275">
        <f ca="1">IF($O106="","",INDEX('Nhập liệu'!$E$10:$E$10000,'Chi tiết'!$O106))</f>
        <v>0</v>
      </c>
      <c r="E106" s="274">
        <f ca="1">IF($O106="","",INDEX('Nhập liệu'!$F$10:$F$10000,'Chi tiết'!$O106))</f>
        <v>0</v>
      </c>
      <c r="F106" s="275">
        <f ca="1">IF($O106="","",INDEX('Nhập liệu'!$G$10:$G$10000,'Chi tiết'!$O106))</f>
        <v>0</v>
      </c>
      <c r="G106" s="275">
        <f ca="1">IF($O106="","",INDEX('Nhập liệu'!$H$10:$H$10000,'Chi tiết'!$O106))</f>
        <v>10500000</v>
      </c>
      <c r="H106" s="275">
        <f ca="1">IF($O106="","",INDEX('Nhập liệu'!$I$10:$I$10000,'Chi tiết'!$O106))</f>
        <v>0</v>
      </c>
      <c r="I106" s="275">
        <f ca="1">IF($O106="","",INDEX('Nhập liệu'!$J$10:$J$10000,'Chi tiết'!$O106))</f>
        <v>0</v>
      </c>
      <c r="J106" s="275">
        <f ca="1">IF($O106="","",INDEX('Nhập liệu'!$K$10:$K$10000,'Chi tiết'!$O106))</f>
        <v>0</v>
      </c>
      <c r="K106" s="275">
        <f ca="1">IF($O106="","",INDEX('Nhập liệu'!$L$10:$L$10000,'Chi tiết'!$O106))</f>
        <v>0</v>
      </c>
      <c r="L106" s="275">
        <f ca="1">IF($O106="","",INDEX('Nhập liệu'!$M$10:$M$10000,'Chi tiết'!$O106))</f>
        <v>0</v>
      </c>
      <c r="M106" s="275">
        <f ca="1">IF($O106="","",INDEX('Nhập liệu'!$N$10:$N$10000,'Chi tiết'!$O106))</f>
        <v>0</v>
      </c>
      <c r="N106" s="275">
        <f ca="1">IF($O106="","",INDEX('Nhập liệu'!$O$10:$O$10000,'Chi tiết'!$O106))</f>
        <v>0</v>
      </c>
      <c r="O106" s="266">
        <f ca="1">IF(TYPE(MATCH($D$6,OFFSET('Nhập liệu'!$C$10,O105,0):'Nhập liệu'!$C$10000,0)+O105)=16,"",MATCH($D$6,OFFSET('Nhập liệu'!$C$10,O105,0):'Nhập liệu'!$C$10000,0)+O105)</f>
        <v>248</v>
      </c>
    </row>
    <row r="107" spans="2:15">
      <c r="B107" s="264">
        <f ca="1">IF($O107="","",INDEX('Nhập liệu'!$B$10:$B$10000,'Chi tiết'!$O107))</f>
        <v>41909</v>
      </c>
      <c r="C107" s="160" t="str">
        <f ca="1">IF($O107="","",INDEX('Nhập liệu'!$D$10:$D$10000,'Chi tiết'!$O107))</f>
        <v xml:space="preserve">Chi tiền tạm ứng nhân công lần 13
</v>
      </c>
      <c r="D107" s="275">
        <f ca="1">IF($O107="","",INDEX('Nhập liệu'!$E$10:$E$10000,'Chi tiết'!$O107))</f>
        <v>0</v>
      </c>
      <c r="E107" s="274">
        <f ca="1">IF($O107="","",INDEX('Nhập liệu'!$F$10:$F$10000,'Chi tiết'!$O107))</f>
        <v>0</v>
      </c>
      <c r="F107" s="275">
        <f ca="1">IF($O107="","",INDEX('Nhập liệu'!$G$10:$G$10000,'Chi tiết'!$O107))</f>
        <v>0</v>
      </c>
      <c r="G107" s="275">
        <f ca="1">IF($O107="","",INDEX('Nhập liệu'!$H$10:$H$10000,'Chi tiết'!$O107))</f>
        <v>9100000</v>
      </c>
      <c r="H107" s="275">
        <f ca="1">IF($O107="","",INDEX('Nhập liệu'!$I$10:$I$10000,'Chi tiết'!$O107))</f>
        <v>0</v>
      </c>
      <c r="I107" s="275">
        <f ca="1">IF($O107="","",INDEX('Nhập liệu'!$J$10:$J$10000,'Chi tiết'!$O107))</f>
        <v>0</v>
      </c>
      <c r="J107" s="275">
        <f ca="1">IF($O107="","",INDEX('Nhập liệu'!$K$10:$K$10000,'Chi tiết'!$O107))</f>
        <v>0</v>
      </c>
      <c r="K107" s="275">
        <f ca="1">IF($O107="","",INDEX('Nhập liệu'!$L$10:$L$10000,'Chi tiết'!$O107))</f>
        <v>0</v>
      </c>
      <c r="L107" s="275">
        <f ca="1">IF($O107="","",INDEX('Nhập liệu'!$M$10:$M$10000,'Chi tiết'!$O107))</f>
        <v>0</v>
      </c>
      <c r="M107" s="275">
        <f ca="1">IF($O107="","",INDEX('Nhập liệu'!$N$10:$N$10000,'Chi tiết'!$O107))</f>
        <v>0</v>
      </c>
      <c r="N107" s="275">
        <f ca="1">IF($O107="","",INDEX('Nhập liệu'!$O$10:$O$10000,'Chi tiết'!$O107))</f>
        <v>0</v>
      </c>
      <c r="O107" s="266">
        <f ca="1">IF(TYPE(MATCH($D$6,OFFSET('Nhập liệu'!$C$10,O106,0):'Nhập liệu'!$C$10000,0)+O106)=16,"",MATCH($D$6,OFFSET('Nhập liệu'!$C$10,O106,0):'Nhập liệu'!$C$10000,0)+O106)</f>
        <v>249</v>
      </c>
    </row>
    <row r="108" spans="2:15">
      <c r="B108" s="264">
        <f ca="1">IF($O108="","",INDEX('Nhập liệu'!$B$10:$B$10000,'Chi tiết'!$O108))</f>
        <v>41916</v>
      </c>
      <c r="C108" s="160" t="str">
        <f ca="1">IF($O108="","",INDEX('Nhập liệu'!$D$10:$D$10000,'Chi tiết'!$O108))</f>
        <v>Chi tiền tạm ứng nhân công lần 14
0</v>
      </c>
      <c r="D108" s="275">
        <f ca="1">IF($O108="","",INDEX('Nhập liệu'!$E$10:$E$10000,'Chi tiết'!$O108))</f>
        <v>0</v>
      </c>
      <c r="E108" s="274">
        <f ca="1">IF($O108="","",INDEX('Nhập liệu'!$F$10:$F$10000,'Chi tiết'!$O108))</f>
        <v>0</v>
      </c>
      <c r="F108" s="275">
        <f ca="1">IF($O108="","",INDEX('Nhập liệu'!$G$10:$G$10000,'Chi tiết'!$O108))</f>
        <v>0</v>
      </c>
      <c r="G108" s="275">
        <f ca="1">IF($O108="","",INDEX('Nhập liệu'!$H$10:$H$10000,'Chi tiết'!$O108))</f>
        <v>18480000</v>
      </c>
      <c r="H108" s="275">
        <f ca="1">IF($O108="","",INDEX('Nhập liệu'!$I$10:$I$10000,'Chi tiết'!$O108))</f>
        <v>0</v>
      </c>
      <c r="I108" s="275">
        <f ca="1">IF($O108="","",INDEX('Nhập liệu'!$J$10:$J$10000,'Chi tiết'!$O108))</f>
        <v>0</v>
      </c>
      <c r="J108" s="275">
        <f ca="1">IF($O108="","",INDEX('Nhập liệu'!$K$10:$K$10000,'Chi tiết'!$O108))</f>
        <v>0</v>
      </c>
      <c r="K108" s="275">
        <f ca="1">IF($O108="","",INDEX('Nhập liệu'!$L$10:$L$10000,'Chi tiết'!$O108))</f>
        <v>0</v>
      </c>
      <c r="L108" s="275">
        <f ca="1">IF($O108="","",INDEX('Nhập liệu'!$M$10:$M$10000,'Chi tiết'!$O108))</f>
        <v>0</v>
      </c>
      <c r="M108" s="275">
        <f ca="1">IF($O108="","",INDEX('Nhập liệu'!$N$10:$N$10000,'Chi tiết'!$O108))</f>
        <v>0</v>
      </c>
      <c r="N108" s="275">
        <f ca="1">IF($O108="","",INDEX('Nhập liệu'!$O$10:$O$10000,'Chi tiết'!$O108))</f>
        <v>0</v>
      </c>
      <c r="O108" s="266">
        <f ca="1">IF(TYPE(MATCH($D$6,OFFSET('Nhập liệu'!$C$10,O107,0):'Nhập liệu'!$C$10000,0)+O107)=16,"",MATCH($D$6,OFFSET('Nhập liệu'!$C$10,O107,0):'Nhập liệu'!$C$10000,0)+O107)</f>
        <v>250</v>
      </c>
    </row>
    <row r="109" spans="2:15">
      <c r="B109" s="264">
        <f ca="1">IF($O109="","",INDEX('Nhập liệu'!$B$10:$B$10000,'Chi tiết'!$O109))</f>
        <v>41923</v>
      </c>
      <c r="C109" s="160" t="str">
        <f ca="1">IF($O109="","",INDEX('Nhập liệu'!$D$10:$D$10000,'Chi tiết'!$O109))</f>
        <v xml:space="preserve">Chi tiền tạm ứng nhân công lần 15
</v>
      </c>
      <c r="D109" s="275">
        <f ca="1">IF($O109="","",INDEX('Nhập liệu'!$E$10:$E$10000,'Chi tiết'!$O109))</f>
        <v>0</v>
      </c>
      <c r="E109" s="274">
        <f ca="1">IF($O109="","",INDEX('Nhập liệu'!$F$10:$F$10000,'Chi tiết'!$O109))</f>
        <v>0</v>
      </c>
      <c r="F109" s="275">
        <f ca="1">IF($O109="","",INDEX('Nhập liệu'!$G$10:$G$10000,'Chi tiết'!$O109))</f>
        <v>0</v>
      </c>
      <c r="G109" s="275">
        <f ca="1">IF($O109="","",INDEX('Nhập liệu'!$H$10:$H$10000,'Chi tiết'!$O109))</f>
        <v>20160000</v>
      </c>
      <c r="H109" s="275">
        <f ca="1">IF($O109="","",INDEX('Nhập liệu'!$I$10:$I$10000,'Chi tiết'!$O109))</f>
        <v>0</v>
      </c>
      <c r="I109" s="275">
        <f ca="1">IF($O109="","",INDEX('Nhập liệu'!$J$10:$J$10000,'Chi tiết'!$O109))</f>
        <v>0</v>
      </c>
      <c r="J109" s="275">
        <f ca="1">IF($O109="","",INDEX('Nhập liệu'!$K$10:$K$10000,'Chi tiết'!$O109))</f>
        <v>0</v>
      </c>
      <c r="K109" s="275">
        <f ca="1">IF($O109="","",INDEX('Nhập liệu'!$L$10:$L$10000,'Chi tiết'!$O109))</f>
        <v>0</v>
      </c>
      <c r="L109" s="275">
        <f ca="1">IF($O109="","",INDEX('Nhập liệu'!$M$10:$M$10000,'Chi tiết'!$O109))</f>
        <v>0</v>
      </c>
      <c r="M109" s="275">
        <f ca="1">IF($O109="","",INDEX('Nhập liệu'!$N$10:$N$10000,'Chi tiết'!$O109))</f>
        <v>0</v>
      </c>
      <c r="N109" s="275">
        <f ca="1">IF($O109="","",INDEX('Nhập liệu'!$O$10:$O$10000,'Chi tiết'!$O109))</f>
        <v>0</v>
      </c>
      <c r="O109" s="266">
        <f ca="1">IF(TYPE(MATCH($D$6,OFFSET('Nhập liệu'!$C$10,O108,0):'Nhập liệu'!$C$10000,0)+O108)=16,"",MATCH($D$6,OFFSET('Nhập liệu'!$C$10,O108,0):'Nhập liệu'!$C$10000,0)+O108)</f>
        <v>251</v>
      </c>
    </row>
    <row r="110" spans="2:15">
      <c r="B110" s="264">
        <f ca="1">IF($O110="","",INDEX('Nhập liệu'!$B$10:$B$10000,'Chi tiết'!$O110))</f>
        <v>41930</v>
      </c>
      <c r="C110" s="160" t="str">
        <f ca="1">IF($O110="","",INDEX('Nhập liệu'!$D$10:$D$10000,'Chi tiết'!$O110))</f>
        <v xml:space="preserve">Chi tiền tạm ứng nhân công lần 16
</v>
      </c>
      <c r="D110" s="275">
        <f ca="1">IF($O110="","",INDEX('Nhập liệu'!$E$10:$E$10000,'Chi tiết'!$O110))</f>
        <v>0</v>
      </c>
      <c r="E110" s="274">
        <f ca="1">IF($O110="","",INDEX('Nhập liệu'!$F$10:$F$10000,'Chi tiết'!$O110))</f>
        <v>0</v>
      </c>
      <c r="F110" s="275">
        <f ca="1">IF($O110="","",INDEX('Nhập liệu'!$G$10:$G$10000,'Chi tiết'!$O110))</f>
        <v>0</v>
      </c>
      <c r="G110" s="275">
        <f ca="1">IF($O110="","",INDEX('Nhập liệu'!$H$10:$H$10000,'Chi tiết'!$O110))</f>
        <v>24780000</v>
      </c>
      <c r="H110" s="275">
        <f ca="1">IF($O110="","",INDEX('Nhập liệu'!$I$10:$I$10000,'Chi tiết'!$O110))</f>
        <v>0</v>
      </c>
      <c r="I110" s="275">
        <f ca="1">IF($O110="","",INDEX('Nhập liệu'!$J$10:$J$10000,'Chi tiết'!$O110))</f>
        <v>0</v>
      </c>
      <c r="J110" s="275">
        <f ca="1">IF($O110="","",INDEX('Nhập liệu'!$K$10:$K$10000,'Chi tiết'!$O110))</f>
        <v>0</v>
      </c>
      <c r="K110" s="275">
        <f ca="1">IF($O110="","",INDEX('Nhập liệu'!$L$10:$L$10000,'Chi tiết'!$O110))</f>
        <v>0</v>
      </c>
      <c r="L110" s="275">
        <f ca="1">IF($O110="","",INDEX('Nhập liệu'!$M$10:$M$10000,'Chi tiết'!$O110))</f>
        <v>0</v>
      </c>
      <c r="M110" s="275">
        <f ca="1">IF($O110="","",INDEX('Nhập liệu'!$N$10:$N$10000,'Chi tiết'!$O110))</f>
        <v>0</v>
      </c>
      <c r="N110" s="275">
        <f ca="1">IF($O110="","",INDEX('Nhập liệu'!$O$10:$O$10000,'Chi tiết'!$O110))</f>
        <v>0</v>
      </c>
      <c r="O110" s="266">
        <f ca="1">IF(TYPE(MATCH($D$6,OFFSET('Nhập liệu'!$C$10,O109,0):'Nhập liệu'!$C$10000,0)+O109)=16,"",MATCH($D$6,OFFSET('Nhập liệu'!$C$10,O109,0):'Nhập liệu'!$C$10000,0)+O109)</f>
        <v>252</v>
      </c>
    </row>
    <row r="111" spans="2:15">
      <c r="B111" s="264" t="str">
        <f ca="1">IF($O111="","",INDEX('Nhập liệu'!$B$10:$B$10000,'Chi tiết'!$O111))</f>
        <v/>
      </c>
      <c r="C111" s="160" t="str">
        <f ca="1">IF($O111="","",INDEX('Nhập liệu'!$D$10:$D$10000,'Chi tiết'!$O111))</f>
        <v/>
      </c>
      <c r="D111" s="275" t="str">
        <f ca="1">IF($O111="","",INDEX('Nhập liệu'!$E$10:$E$10000,'Chi tiết'!$O111))</f>
        <v/>
      </c>
      <c r="E111" s="274" t="str">
        <f ca="1">IF($O111="","",INDEX('Nhập liệu'!$F$10:$F$10000,'Chi tiết'!$O111))</f>
        <v/>
      </c>
      <c r="F111" s="275" t="str">
        <f ca="1">IF($O111="","",INDEX('Nhập liệu'!$G$10:$G$10000,'Chi tiết'!$O111))</f>
        <v/>
      </c>
      <c r="G111" s="275" t="str">
        <f ca="1">IF($O111="","",INDEX('Nhập liệu'!$H$10:$H$10000,'Chi tiết'!$O111))</f>
        <v/>
      </c>
      <c r="H111" s="275" t="str">
        <f ca="1">IF($O111="","",INDEX('Nhập liệu'!$I$10:$I$10000,'Chi tiết'!$O111))</f>
        <v/>
      </c>
      <c r="I111" s="275" t="str">
        <f ca="1">IF($O111="","",INDEX('Nhập liệu'!$J$10:$J$10000,'Chi tiết'!$O111))</f>
        <v/>
      </c>
      <c r="J111" s="275" t="str">
        <f ca="1">IF($O111="","",INDEX('Nhập liệu'!$K$10:$K$10000,'Chi tiết'!$O111))</f>
        <v/>
      </c>
      <c r="K111" s="275" t="str">
        <f ca="1">IF($O111="","",INDEX('Nhập liệu'!$L$10:$L$10000,'Chi tiết'!$O111))</f>
        <v/>
      </c>
      <c r="L111" s="275" t="str">
        <f ca="1">IF($O111="","",INDEX('Nhập liệu'!$M$10:$M$10000,'Chi tiết'!$O111))</f>
        <v/>
      </c>
      <c r="M111" s="275" t="str">
        <f ca="1">IF($O111="","",INDEX('Nhập liệu'!$N$10:$N$10000,'Chi tiết'!$O111))</f>
        <v/>
      </c>
      <c r="N111" s="275" t="str">
        <f ca="1">IF($O111="","",INDEX('Nhập liệu'!$O$10:$O$10000,'Chi tiết'!$O111))</f>
        <v/>
      </c>
      <c r="O111" s="266" t="str">
        <f ca="1">IF(TYPE(MATCH($D$6,OFFSET('Nhập liệu'!$C$10,O110,0):'Nhập liệu'!$C$10000,0)+O110)=16,"",MATCH($D$6,OFFSET('Nhập liệu'!$C$10,O110,0):'Nhập liệu'!$C$10000,0)+O110)</f>
        <v/>
      </c>
    </row>
    <row r="112" spans="2:15">
      <c r="B112" s="264" t="str">
        <f ca="1">IF($O112="","",INDEX('Nhập liệu'!$B$10:$B$10000,'Chi tiết'!$O112))</f>
        <v/>
      </c>
      <c r="C112" s="160" t="str">
        <f ca="1">IF($O112="","",INDEX('Nhập liệu'!$D$10:$D$10000,'Chi tiết'!$O112))</f>
        <v/>
      </c>
      <c r="D112" s="275" t="str">
        <f ca="1">IF($O112="","",INDEX('Nhập liệu'!$E$10:$E$10000,'Chi tiết'!$O112))</f>
        <v/>
      </c>
      <c r="E112" s="274" t="str">
        <f ca="1">IF($O112="","",INDEX('Nhập liệu'!$F$10:$F$10000,'Chi tiết'!$O112))</f>
        <v/>
      </c>
      <c r="F112" s="275" t="str">
        <f ca="1">IF($O112="","",INDEX('Nhập liệu'!$G$10:$G$10000,'Chi tiết'!$O112))</f>
        <v/>
      </c>
      <c r="G112" s="275" t="str">
        <f ca="1">IF($O112="","",INDEX('Nhập liệu'!$H$10:$H$10000,'Chi tiết'!$O112))</f>
        <v/>
      </c>
      <c r="H112" s="275" t="str">
        <f ca="1">IF($O112="","",INDEX('Nhập liệu'!$I$10:$I$10000,'Chi tiết'!$O112))</f>
        <v/>
      </c>
      <c r="I112" s="275" t="str">
        <f ca="1">IF($O112="","",INDEX('Nhập liệu'!$J$10:$J$10000,'Chi tiết'!$O112))</f>
        <v/>
      </c>
      <c r="J112" s="275" t="str">
        <f ca="1">IF($O112="","",INDEX('Nhập liệu'!$K$10:$K$10000,'Chi tiết'!$O112))</f>
        <v/>
      </c>
      <c r="K112" s="275" t="str">
        <f ca="1">IF($O112="","",INDEX('Nhập liệu'!$L$10:$L$10000,'Chi tiết'!$O112))</f>
        <v/>
      </c>
      <c r="L112" s="275" t="str">
        <f ca="1">IF($O112="","",INDEX('Nhập liệu'!$M$10:$M$10000,'Chi tiết'!$O112))</f>
        <v/>
      </c>
      <c r="M112" s="275" t="str">
        <f ca="1">IF($O112="","",INDEX('Nhập liệu'!$N$10:$N$10000,'Chi tiết'!$O112))</f>
        <v/>
      </c>
      <c r="N112" s="275" t="str">
        <f ca="1">IF($O112="","",INDEX('Nhập liệu'!$O$10:$O$10000,'Chi tiết'!$O112))</f>
        <v/>
      </c>
      <c r="O112" s="266" t="str">
        <f ca="1">IF(TYPE(MATCH($D$6,OFFSET('Nhập liệu'!$C$10,O111,0):'Nhập liệu'!$C$10000,0)+O111)=16,"",MATCH($D$6,OFFSET('Nhập liệu'!$C$10,O111,0):'Nhập liệu'!$C$10000,0)+O111)</f>
        <v/>
      </c>
    </row>
    <row r="113" spans="2:15">
      <c r="B113" s="264" t="str">
        <f ca="1">IF($O113="","",INDEX('Nhập liệu'!$B$10:$B$10000,'Chi tiết'!$O113))</f>
        <v/>
      </c>
      <c r="C113" s="160" t="str">
        <f ca="1">IF($O113="","",INDEX('Nhập liệu'!$D$10:$D$10000,'Chi tiết'!$O113))</f>
        <v/>
      </c>
      <c r="D113" s="275" t="str">
        <f ca="1">IF($O113="","",INDEX('Nhập liệu'!$E$10:$E$10000,'Chi tiết'!$O113))</f>
        <v/>
      </c>
      <c r="E113" s="274" t="str">
        <f ca="1">IF($O113="","",INDEX('Nhập liệu'!$F$10:$F$10000,'Chi tiết'!$O113))</f>
        <v/>
      </c>
      <c r="F113" s="275" t="str">
        <f ca="1">IF($O113="","",INDEX('Nhập liệu'!$G$10:$G$10000,'Chi tiết'!$O113))</f>
        <v/>
      </c>
      <c r="G113" s="275" t="str">
        <f ca="1">IF($O113="","",INDEX('Nhập liệu'!$H$10:$H$10000,'Chi tiết'!$O113))</f>
        <v/>
      </c>
      <c r="H113" s="275" t="str">
        <f ca="1">IF($O113="","",INDEX('Nhập liệu'!$I$10:$I$10000,'Chi tiết'!$O113))</f>
        <v/>
      </c>
      <c r="I113" s="275" t="str">
        <f ca="1">IF($O113="","",INDEX('Nhập liệu'!$J$10:$J$10000,'Chi tiết'!$O113))</f>
        <v/>
      </c>
      <c r="J113" s="275" t="str">
        <f ca="1">IF($O113="","",INDEX('Nhập liệu'!$K$10:$K$10000,'Chi tiết'!$O113))</f>
        <v/>
      </c>
      <c r="K113" s="275" t="str">
        <f ca="1">IF($O113="","",INDEX('Nhập liệu'!$L$10:$L$10000,'Chi tiết'!$O113))</f>
        <v/>
      </c>
      <c r="L113" s="275" t="str">
        <f ca="1">IF($O113="","",INDEX('Nhập liệu'!$M$10:$M$10000,'Chi tiết'!$O113))</f>
        <v/>
      </c>
      <c r="M113" s="275" t="str">
        <f ca="1">IF($O113="","",INDEX('Nhập liệu'!$N$10:$N$10000,'Chi tiết'!$O113))</f>
        <v/>
      </c>
      <c r="N113" s="275" t="str">
        <f ca="1">IF($O113="","",INDEX('Nhập liệu'!$O$10:$O$10000,'Chi tiết'!$O113))</f>
        <v/>
      </c>
      <c r="O113" s="266" t="str">
        <f ca="1">IF(TYPE(MATCH($D$6,OFFSET('Nhập liệu'!$C$10,O112,0):'Nhập liệu'!$C$10000,0)+O112)=16,"",MATCH($D$6,OFFSET('Nhập liệu'!$C$10,O112,0):'Nhập liệu'!$C$10000,0)+O112)</f>
        <v/>
      </c>
    </row>
    <row r="114" spans="2:15">
      <c r="B114" s="264" t="str">
        <f ca="1">IF($O114="","",INDEX('Nhập liệu'!$B$10:$B$10000,'Chi tiết'!$O114))</f>
        <v/>
      </c>
      <c r="C114" s="160" t="str">
        <f ca="1">IF($O114="","",INDEX('Nhập liệu'!$D$10:$D$10000,'Chi tiết'!$O114))</f>
        <v/>
      </c>
      <c r="D114" s="275" t="str">
        <f ca="1">IF($O114="","",INDEX('Nhập liệu'!$E$10:$E$10000,'Chi tiết'!$O114))</f>
        <v/>
      </c>
      <c r="E114" s="274" t="str">
        <f ca="1">IF($O114="","",INDEX('Nhập liệu'!$F$10:$F$10000,'Chi tiết'!$O114))</f>
        <v/>
      </c>
      <c r="F114" s="275" t="str">
        <f ca="1">IF($O114="","",INDEX('Nhập liệu'!$G$10:$G$10000,'Chi tiết'!$O114))</f>
        <v/>
      </c>
      <c r="G114" s="275" t="str">
        <f ca="1">IF($O114="","",INDEX('Nhập liệu'!$H$10:$H$10000,'Chi tiết'!$O114))</f>
        <v/>
      </c>
      <c r="H114" s="275" t="str">
        <f ca="1">IF($O114="","",INDEX('Nhập liệu'!$I$10:$I$10000,'Chi tiết'!$O114))</f>
        <v/>
      </c>
      <c r="I114" s="275" t="str">
        <f ca="1">IF($O114="","",INDEX('Nhập liệu'!$J$10:$J$10000,'Chi tiết'!$O114))</f>
        <v/>
      </c>
      <c r="J114" s="275" t="str">
        <f ca="1">IF($O114="","",INDEX('Nhập liệu'!$K$10:$K$10000,'Chi tiết'!$O114))</f>
        <v/>
      </c>
      <c r="K114" s="275" t="str">
        <f ca="1">IF($O114="","",INDEX('Nhập liệu'!$L$10:$L$10000,'Chi tiết'!$O114))</f>
        <v/>
      </c>
      <c r="L114" s="275" t="str">
        <f ca="1">IF($O114="","",INDEX('Nhập liệu'!$M$10:$M$10000,'Chi tiết'!$O114))</f>
        <v/>
      </c>
      <c r="M114" s="275" t="str">
        <f ca="1">IF($O114="","",INDEX('Nhập liệu'!$N$10:$N$10000,'Chi tiết'!$O114))</f>
        <v/>
      </c>
      <c r="N114" s="275" t="str">
        <f ca="1">IF($O114="","",INDEX('Nhập liệu'!$O$10:$O$10000,'Chi tiết'!$O114))</f>
        <v/>
      </c>
      <c r="O114" s="266" t="str">
        <f ca="1">IF(TYPE(MATCH($D$6,OFFSET('Nhập liệu'!$C$10,O113,0):'Nhập liệu'!$C$10000,0)+O113)=16,"",MATCH($D$6,OFFSET('Nhập liệu'!$C$10,O113,0):'Nhập liệu'!$C$10000,0)+O113)</f>
        <v/>
      </c>
    </row>
    <row r="115" spans="2:15">
      <c r="B115" s="264" t="str">
        <f ca="1">IF($O115="","",INDEX('Nhập liệu'!$B$10:$B$10000,'Chi tiết'!$O115))</f>
        <v/>
      </c>
      <c r="C115" s="160" t="str">
        <f ca="1">IF($O115="","",INDEX('Nhập liệu'!$D$10:$D$10000,'Chi tiết'!$O115))</f>
        <v/>
      </c>
      <c r="D115" s="275" t="str">
        <f ca="1">IF($O115="","",INDEX('Nhập liệu'!$E$10:$E$10000,'Chi tiết'!$O115))</f>
        <v/>
      </c>
      <c r="E115" s="274" t="str">
        <f ca="1">IF($O115="","",INDEX('Nhập liệu'!$F$10:$F$10000,'Chi tiết'!$O115))</f>
        <v/>
      </c>
      <c r="F115" s="275" t="str">
        <f ca="1">IF($O115="","",INDEX('Nhập liệu'!$G$10:$G$10000,'Chi tiết'!$O115))</f>
        <v/>
      </c>
      <c r="G115" s="275" t="str">
        <f ca="1">IF($O115="","",INDEX('Nhập liệu'!$H$10:$H$10000,'Chi tiết'!$O115))</f>
        <v/>
      </c>
      <c r="H115" s="275" t="str">
        <f ca="1">IF($O115="","",INDEX('Nhập liệu'!$I$10:$I$10000,'Chi tiết'!$O115))</f>
        <v/>
      </c>
      <c r="I115" s="275" t="str">
        <f ca="1">IF($O115="","",INDEX('Nhập liệu'!$J$10:$J$10000,'Chi tiết'!$O115))</f>
        <v/>
      </c>
      <c r="J115" s="275" t="str">
        <f ca="1">IF($O115="","",INDEX('Nhập liệu'!$K$10:$K$10000,'Chi tiết'!$O115))</f>
        <v/>
      </c>
      <c r="K115" s="275" t="str">
        <f ca="1">IF($O115="","",INDEX('Nhập liệu'!$L$10:$L$10000,'Chi tiết'!$O115))</f>
        <v/>
      </c>
      <c r="L115" s="275" t="str">
        <f ca="1">IF($O115="","",INDEX('Nhập liệu'!$M$10:$M$10000,'Chi tiết'!$O115))</f>
        <v/>
      </c>
      <c r="M115" s="275" t="str">
        <f ca="1">IF($O115="","",INDEX('Nhập liệu'!$N$10:$N$10000,'Chi tiết'!$O115))</f>
        <v/>
      </c>
      <c r="N115" s="275" t="str">
        <f ca="1">IF($O115="","",INDEX('Nhập liệu'!$O$10:$O$10000,'Chi tiết'!$O115))</f>
        <v/>
      </c>
      <c r="O115" s="266" t="str">
        <f ca="1">IF(TYPE(MATCH($D$6,OFFSET('Nhập liệu'!$C$10,O114,0):'Nhập liệu'!$C$10000,0)+O114)=16,"",MATCH($D$6,OFFSET('Nhập liệu'!$C$10,O114,0):'Nhập liệu'!$C$10000,0)+O114)</f>
        <v/>
      </c>
    </row>
    <row r="116" spans="2:15">
      <c r="B116" s="264" t="str">
        <f ca="1">IF($O116="","",INDEX('Nhập liệu'!$B$10:$B$10000,'Chi tiết'!$O116))</f>
        <v/>
      </c>
      <c r="C116" s="160" t="str">
        <f ca="1">IF($O116="","",INDEX('Nhập liệu'!$D$10:$D$10000,'Chi tiết'!$O116))</f>
        <v/>
      </c>
      <c r="D116" s="275" t="str">
        <f ca="1">IF($O116="","",INDEX('Nhập liệu'!$E$10:$E$10000,'Chi tiết'!$O116))</f>
        <v/>
      </c>
      <c r="E116" s="274" t="str">
        <f ca="1">IF($O116="","",INDEX('Nhập liệu'!$F$10:$F$10000,'Chi tiết'!$O116))</f>
        <v/>
      </c>
      <c r="F116" s="275" t="str">
        <f ca="1">IF($O116="","",INDEX('Nhập liệu'!$G$10:$G$10000,'Chi tiết'!$O116))</f>
        <v/>
      </c>
      <c r="G116" s="275" t="str">
        <f ca="1">IF($O116="","",INDEX('Nhập liệu'!$H$10:$H$10000,'Chi tiết'!$O116))</f>
        <v/>
      </c>
      <c r="H116" s="275" t="str">
        <f ca="1">IF($O116="","",INDEX('Nhập liệu'!$I$10:$I$10000,'Chi tiết'!$O116))</f>
        <v/>
      </c>
      <c r="I116" s="275" t="str">
        <f ca="1">IF($O116="","",INDEX('Nhập liệu'!$J$10:$J$10000,'Chi tiết'!$O116))</f>
        <v/>
      </c>
      <c r="J116" s="275" t="str">
        <f ca="1">IF($O116="","",INDEX('Nhập liệu'!$K$10:$K$10000,'Chi tiết'!$O116))</f>
        <v/>
      </c>
      <c r="K116" s="275" t="str">
        <f ca="1">IF($O116="","",INDEX('Nhập liệu'!$L$10:$L$10000,'Chi tiết'!$O116))</f>
        <v/>
      </c>
      <c r="L116" s="275" t="str">
        <f ca="1">IF($O116="","",INDEX('Nhập liệu'!$M$10:$M$10000,'Chi tiết'!$O116))</f>
        <v/>
      </c>
      <c r="M116" s="275" t="str">
        <f ca="1">IF($O116="","",INDEX('Nhập liệu'!$N$10:$N$10000,'Chi tiết'!$O116))</f>
        <v/>
      </c>
      <c r="N116" s="275" t="str">
        <f ca="1">IF($O116="","",INDEX('Nhập liệu'!$O$10:$O$10000,'Chi tiết'!$O116))</f>
        <v/>
      </c>
      <c r="O116" s="266" t="str">
        <f ca="1">IF(TYPE(MATCH($D$6,OFFSET('Nhập liệu'!$C$10,O115,0):'Nhập liệu'!$C$10000,0)+O115)=16,"",MATCH($D$6,OFFSET('Nhập liệu'!$C$10,O115,0):'Nhập liệu'!$C$10000,0)+O115)</f>
        <v/>
      </c>
    </row>
    <row r="117" spans="2:15">
      <c r="B117" s="264" t="str">
        <f ca="1">IF($O117="","",INDEX('Nhập liệu'!$B$10:$B$10000,'Chi tiết'!$O117))</f>
        <v/>
      </c>
      <c r="C117" s="160" t="str">
        <f ca="1">IF($O117="","",INDEX('Nhập liệu'!$D$10:$D$10000,'Chi tiết'!$O117))</f>
        <v/>
      </c>
      <c r="D117" s="275" t="str">
        <f ca="1">IF($O117="","",INDEX('Nhập liệu'!$E$10:$E$10000,'Chi tiết'!$O117))</f>
        <v/>
      </c>
      <c r="E117" s="274" t="str">
        <f ca="1">IF($O117="","",INDEX('Nhập liệu'!$F$10:$F$10000,'Chi tiết'!$O117))</f>
        <v/>
      </c>
      <c r="F117" s="275" t="str">
        <f ca="1">IF($O117="","",INDEX('Nhập liệu'!$G$10:$G$10000,'Chi tiết'!$O117))</f>
        <v/>
      </c>
      <c r="G117" s="275" t="str">
        <f ca="1">IF($O117="","",INDEX('Nhập liệu'!$H$10:$H$10000,'Chi tiết'!$O117))</f>
        <v/>
      </c>
      <c r="H117" s="275" t="str">
        <f ca="1">IF($O117="","",INDEX('Nhập liệu'!$I$10:$I$10000,'Chi tiết'!$O117))</f>
        <v/>
      </c>
      <c r="I117" s="275" t="str">
        <f ca="1">IF($O117="","",INDEX('Nhập liệu'!$J$10:$J$10000,'Chi tiết'!$O117))</f>
        <v/>
      </c>
      <c r="J117" s="275" t="str">
        <f ca="1">IF($O117="","",INDEX('Nhập liệu'!$K$10:$K$10000,'Chi tiết'!$O117))</f>
        <v/>
      </c>
      <c r="K117" s="275" t="str">
        <f ca="1">IF($O117="","",INDEX('Nhập liệu'!$L$10:$L$10000,'Chi tiết'!$O117))</f>
        <v/>
      </c>
      <c r="L117" s="275" t="str">
        <f ca="1">IF($O117="","",INDEX('Nhập liệu'!$M$10:$M$10000,'Chi tiết'!$O117))</f>
        <v/>
      </c>
      <c r="M117" s="275" t="str">
        <f ca="1">IF($O117="","",INDEX('Nhập liệu'!$N$10:$N$10000,'Chi tiết'!$O117))</f>
        <v/>
      </c>
      <c r="N117" s="275" t="str">
        <f ca="1">IF($O117="","",INDEX('Nhập liệu'!$O$10:$O$10000,'Chi tiết'!$O117))</f>
        <v/>
      </c>
      <c r="O117" s="266" t="str">
        <f ca="1">IF(TYPE(MATCH($D$6,OFFSET('Nhập liệu'!$C$10,O116,0):'Nhập liệu'!$C$10000,0)+O116)=16,"",MATCH($D$6,OFFSET('Nhập liệu'!$C$10,O116,0):'Nhập liệu'!$C$10000,0)+O116)</f>
        <v/>
      </c>
    </row>
    <row r="118" spans="2:15">
      <c r="B118" s="264" t="str">
        <f ca="1">IF($O118="","",INDEX('Nhập liệu'!$B$10:$B$10000,'Chi tiết'!$O118))</f>
        <v/>
      </c>
      <c r="C118" s="160" t="str">
        <f ca="1">IF($O118="","",INDEX('Nhập liệu'!$D$10:$D$10000,'Chi tiết'!$O118))</f>
        <v/>
      </c>
      <c r="D118" s="275" t="str">
        <f ca="1">IF($O118="","",INDEX('Nhập liệu'!$E$10:$E$10000,'Chi tiết'!$O118))</f>
        <v/>
      </c>
      <c r="E118" s="274" t="str">
        <f ca="1">IF($O118="","",INDEX('Nhập liệu'!$F$10:$F$10000,'Chi tiết'!$O118))</f>
        <v/>
      </c>
      <c r="F118" s="275" t="str">
        <f ca="1">IF($O118="","",INDEX('Nhập liệu'!$G$10:$G$10000,'Chi tiết'!$O118))</f>
        <v/>
      </c>
      <c r="G118" s="275" t="str">
        <f ca="1">IF($O118="","",INDEX('Nhập liệu'!$H$10:$H$10000,'Chi tiết'!$O118))</f>
        <v/>
      </c>
      <c r="H118" s="275" t="str">
        <f ca="1">IF($O118="","",INDEX('Nhập liệu'!$I$10:$I$10000,'Chi tiết'!$O118))</f>
        <v/>
      </c>
      <c r="I118" s="275" t="str">
        <f ca="1">IF($O118="","",INDEX('Nhập liệu'!$J$10:$J$10000,'Chi tiết'!$O118))</f>
        <v/>
      </c>
      <c r="J118" s="275" t="str">
        <f ca="1">IF($O118="","",INDEX('Nhập liệu'!$K$10:$K$10000,'Chi tiết'!$O118))</f>
        <v/>
      </c>
      <c r="K118" s="275" t="str">
        <f ca="1">IF($O118="","",INDEX('Nhập liệu'!$L$10:$L$10000,'Chi tiết'!$O118))</f>
        <v/>
      </c>
      <c r="L118" s="275" t="str">
        <f ca="1">IF($O118="","",INDEX('Nhập liệu'!$M$10:$M$10000,'Chi tiết'!$O118))</f>
        <v/>
      </c>
      <c r="M118" s="275" t="str">
        <f ca="1">IF($O118="","",INDEX('Nhập liệu'!$N$10:$N$10000,'Chi tiết'!$O118))</f>
        <v/>
      </c>
      <c r="N118" s="275" t="str">
        <f ca="1">IF($O118="","",INDEX('Nhập liệu'!$O$10:$O$10000,'Chi tiết'!$O118))</f>
        <v/>
      </c>
      <c r="O118" s="266" t="str">
        <f ca="1">IF(TYPE(MATCH($D$6,OFFSET('Nhập liệu'!$C$10,O117,0):'Nhập liệu'!$C$10000,0)+O117)=16,"",MATCH($D$6,OFFSET('Nhập liệu'!$C$10,O117,0):'Nhập liệu'!$C$10000,0)+O117)</f>
        <v/>
      </c>
    </row>
    <row r="119" spans="2:15">
      <c r="B119" s="264" t="str">
        <f ca="1">IF($O119="","",INDEX('Nhập liệu'!$B$10:$B$10000,'Chi tiết'!$O119))</f>
        <v/>
      </c>
      <c r="C119" s="160" t="str">
        <f ca="1">IF($O119="","",INDEX('Nhập liệu'!$D$10:$D$10000,'Chi tiết'!$O119))</f>
        <v/>
      </c>
      <c r="D119" s="275" t="str">
        <f ca="1">IF($O119="","",INDEX('Nhập liệu'!$E$10:$E$10000,'Chi tiết'!$O119))</f>
        <v/>
      </c>
      <c r="E119" s="274" t="str">
        <f ca="1">IF($O119="","",INDEX('Nhập liệu'!$F$10:$F$10000,'Chi tiết'!$O119))</f>
        <v/>
      </c>
      <c r="F119" s="275" t="str">
        <f ca="1">IF($O119="","",INDEX('Nhập liệu'!$G$10:$G$10000,'Chi tiết'!$O119))</f>
        <v/>
      </c>
      <c r="G119" s="275" t="str">
        <f ca="1">IF($O119="","",INDEX('Nhập liệu'!$H$10:$H$10000,'Chi tiết'!$O119))</f>
        <v/>
      </c>
      <c r="H119" s="275" t="str">
        <f ca="1">IF($O119="","",INDEX('Nhập liệu'!$I$10:$I$10000,'Chi tiết'!$O119))</f>
        <v/>
      </c>
      <c r="I119" s="275" t="str">
        <f ca="1">IF($O119="","",INDEX('Nhập liệu'!$J$10:$J$10000,'Chi tiết'!$O119))</f>
        <v/>
      </c>
      <c r="J119" s="275" t="str">
        <f ca="1">IF($O119="","",INDEX('Nhập liệu'!$K$10:$K$10000,'Chi tiết'!$O119))</f>
        <v/>
      </c>
      <c r="K119" s="275" t="str">
        <f ca="1">IF($O119="","",INDEX('Nhập liệu'!$L$10:$L$10000,'Chi tiết'!$O119))</f>
        <v/>
      </c>
      <c r="L119" s="275" t="str">
        <f ca="1">IF($O119="","",INDEX('Nhập liệu'!$M$10:$M$10000,'Chi tiết'!$O119))</f>
        <v/>
      </c>
      <c r="M119" s="275" t="str">
        <f ca="1">IF($O119="","",INDEX('Nhập liệu'!$N$10:$N$10000,'Chi tiết'!$O119))</f>
        <v/>
      </c>
      <c r="N119" s="275" t="str">
        <f ca="1">IF($O119="","",INDEX('Nhập liệu'!$O$10:$O$10000,'Chi tiết'!$O119))</f>
        <v/>
      </c>
      <c r="O119" s="266" t="str">
        <f ca="1">IF(TYPE(MATCH($D$6,OFFSET('Nhập liệu'!$C$10,O118,0):'Nhập liệu'!$C$10000,0)+O118)=16,"",MATCH($D$6,OFFSET('Nhập liệu'!$C$10,O118,0):'Nhập liệu'!$C$10000,0)+O118)</f>
        <v/>
      </c>
    </row>
    <row r="120" spans="2:15">
      <c r="B120" s="264" t="str">
        <f ca="1">IF($O120="","",INDEX('Nhập liệu'!$B$10:$B$10000,'Chi tiết'!$O120))</f>
        <v/>
      </c>
      <c r="C120" s="160" t="str">
        <f ca="1">IF($O120="","",INDEX('Nhập liệu'!$D$10:$D$10000,'Chi tiết'!$O120))</f>
        <v/>
      </c>
      <c r="D120" s="275" t="str">
        <f ca="1">IF($O120="","",INDEX('Nhập liệu'!$E$10:$E$10000,'Chi tiết'!$O120))</f>
        <v/>
      </c>
      <c r="E120" s="274" t="str">
        <f ca="1">IF($O120="","",INDEX('Nhập liệu'!$F$10:$F$10000,'Chi tiết'!$O120))</f>
        <v/>
      </c>
      <c r="F120" s="275" t="str">
        <f ca="1">IF($O120="","",INDEX('Nhập liệu'!$G$10:$G$10000,'Chi tiết'!$O120))</f>
        <v/>
      </c>
      <c r="G120" s="275" t="str">
        <f ca="1">IF($O120="","",INDEX('Nhập liệu'!$H$10:$H$10000,'Chi tiết'!$O120))</f>
        <v/>
      </c>
      <c r="H120" s="275" t="str">
        <f ca="1">IF($O120="","",INDEX('Nhập liệu'!$I$10:$I$10000,'Chi tiết'!$O120))</f>
        <v/>
      </c>
      <c r="I120" s="275" t="str">
        <f ca="1">IF($O120="","",INDEX('Nhập liệu'!$J$10:$J$10000,'Chi tiết'!$O120))</f>
        <v/>
      </c>
      <c r="J120" s="275" t="str">
        <f ca="1">IF($O120="","",INDEX('Nhập liệu'!$K$10:$K$10000,'Chi tiết'!$O120))</f>
        <v/>
      </c>
      <c r="K120" s="275" t="str">
        <f ca="1">IF($O120="","",INDEX('Nhập liệu'!$L$10:$L$10000,'Chi tiết'!$O120))</f>
        <v/>
      </c>
      <c r="L120" s="275" t="str">
        <f ca="1">IF($O120="","",INDEX('Nhập liệu'!$M$10:$M$10000,'Chi tiết'!$O120))</f>
        <v/>
      </c>
      <c r="M120" s="275" t="str">
        <f ca="1">IF($O120="","",INDEX('Nhập liệu'!$N$10:$N$10000,'Chi tiết'!$O120))</f>
        <v/>
      </c>
      <c r="N120" s="275" t="str">
        <f ca="1">IF($O120="","",INDEX('Nhập liệu'!$O$10:$O$10000,'Chi tiết'!$O120))</f>
        <v/>
      </c>
      <c r="O120" s="266" t="str">
        <f ca="1">IF(TYPE(MATCH($D$6,OFFSET('Nhập liệu'!$C$10,O119,0):'Nhập liệu'!$C$10000,0)+O119)=16,"",MATCH($D$6,OFFSET('Nhập liệu'!$C$10,O119,0):'Nhập liệu'!$C$10000,0)+O119)</f>
        <v/>
      </c>
    </row>
    <row r="121" spans="2:15">
      <c r="B121" s="264" t="str">
        <f ca="1">IF($O121="","",INDEX('Nhập liệu'!$B$10:$B$10000,'Chi tiết'!$O121))</f>
        <v/>
      </c>
      <c r="C121" s="160" t="str">
        <f ca="1">IF($O121="","",INDEX('Nhập liệu'!$D$10:$D$10000,'Chi tiết'!$O121))</f>
        <v/>
      </c>
      <c r="D121" s="275" t="str">
        <f ca="1">IF($O121="","",INDEX('Nhập liệu'!$E$10:$E$10000,'Chi tiết'!$O121))</f>
        <v/>
      </c>
      <c r="E121" s="274" t="str">
        <f ca="1">IF($O121="","",INDEX('Nhập liệu'!$F$10:$F$10000,'Chi tiết'!$O121))</f>
        <v/>
      </c>
      <c r="F121" s="275" t="str">
        <f ca="1">IF($O121="","",INDEX('Nhập liệu'!$G$10:$G$10000,'Chi tiết'!$O121))</f>
        <v/>
      </c>
      <c r="G121" s="275" t="str">
        <f ca="1">IF($O121="","",INDEX('Nhập liệu'!$H$10:$H$10000,'Chi tiết'!$O121))</f>
        <v/>
      </c>
      <c r="H121" s="275" t="str">
        <f ca="1">IF($O121="","",INDEX('Nhập liệu'!$I$10:$I$10000,'Chi tiết'!$O121))</f>
        <v/>
      </c>
      <c r="I121" s="275" t="str">
        <f ca="1">IF($O121="","",INDEX('Nhập liệu'!$J$10:$J$10000,'Chi tiết'!$O121))</f>
        <v/>
      </c>
      <c r="J121" s="275" t="str">
        <f ca="1">IF($O121="","",INDEX('Nhập liệu'!$K$10:$K$10000,'Chi tiết'!$O121))</f>
        <v/>
      </c>
      <c r="K121" s="275" t="str">
        <f ca="1">IF($O121="","",INDEX('Nhập liệu'!$L$10:$L$10000,'Chi tiết'!$O121))</f>
        <v/>
      </c>
      <c r="L121" s="275" t="str">
        <f ca="1">IF($O121="","",INDEX('Nhập liệu'!$M$10:$M$10000,'Chi tiết'!$O121))</f>
        <v/>
      </c>
      <c r="M121" s="275" t="str">
        <f ca="1">IF($O121="","",INDEX('Nhập liệu'!$N$10:$N$10000,'Chi tiết'!$O121))</f>
        <v/>
      </c>
      <c r="N121" s="275" t="str">
        <f ca="1">IF($O121="","",INDEX('Nhập liệu'!$O$10:$O$10000,'Chi tiết'!$O121))</f>
        <v/>
      </c>
      <c r="O121" s="266" t="str">
        <f ca="1">IF(TYPE(MATCH($D$6,OFFSET('Nhập liệu'!$C$10,O120,0):'Nhập liệu'!$C$10000,0)+O120)=16,"",MATCH($D$6,OFFSET('Nhập liệu'!$C$10,O120,0):'Nhập liệu'!$C$10000,0)+O120)</f>
        <v/>
      </c>
    </row>
    <row r="122" spans="2:15">
      <c r="B122" s="264" t="str">
        <f ca="1">IF($O122="","",INDEX('Nhập liệu'!$B$10:$B$10000,'Chi tiết'!$O122))</f>
        <v/>
      </c>
      <c r="C122" s="160" t="str">
        <f ca="1">IF($O122="","",INDEX('Nhập liệu'!$D$10:$D$10000,'Chi tiết'!$O122))</f>
        <v/>
      </c>
      <c r="D122" s="275" t="str">
        <f ca="1">IF($O122="","",INDEX('Nhập liệu'!$E$10:$E$10000,'Chi tiết'!$O122))</f>
        <v/>
      </c>
      <c r="E122" s="274" t="str">
        <f ca="1">IF($O122="","",INDEX('Nhập liệu'!$F$10:$F$10000,'Chi tiết'!$O122))</f>
        <v/>
      </c>
      <c r="F122" s="275" t="str">
        <f ca="1">IF($O122="","",INDEX('Nhập liệu'!$G$10:$G$10000,'Chi tiết'!$O122))</f>
        <v/>
      </c>
      <c r="G122" s="275" t="str">
        <f ca="1">IF($O122="","",INDEX('Nhập liệu'!$H$10:$H$10000,'Chi tiết'!$O122))</f>
        <v/>
      </c>
      <c r="H122" s="275" t="str">
        <f ca="1">IF($O122="","",INDEX('Nhập liệu'!$I$10:$I$10000,'Chi tiết'!$O122))</f>
        <v/>
      </c>
      <c r="I122" s="275" t="str">
        <f ca="1">IF($O122="","",INDEX('Nhập liệu'!$J$10:$J$10000,'Chi tiết'!$O122))</f>
        <v/>
      </c>
      <c r="J122" s="275" t="str">
        <f ca="1">IF($O122="","",INDEX('Nhập liệu'!$K$10:$K$10000,'Chi tiết'!$O122))</f>
        <v/>
      </c>
      <c r="K122" s="275" t="str">
        <f ca="1">IF($O122="","",INDEX('Nhập liệu'!$L$10:$L$10000,'Chi tiết'!$O122))</f>
        <v/>
      </c>
      <c r="L122" s="275" t="str">
        <f ca="1">IF($O122="","",INDEX('Nhập liệu'!$M$10:$M$10000,'Chi tiết'!$O122))</f>
        <v/>
      </c>
      <c r="M122" s="275" t="str">
        <f ca="1">IF($O122="","",INDEX('Nhập liệu'!$N$10:$N$10000,'Chi tiết'!$O122))</f>
        <v/>
      </c>
      <c r="N122" s="275" t="str">
        <f ca="1">IF($O122="","",INDEX('Nhập liệu'!$O$10:$O$10000,'Chi tiết'!$O122))</f>
        <v/>
      </c>
      <c r="O122" s="266" t="str">
        <f ca="1">IF(TYPE(MATCH($D$6,OFFSET('Nhập liệu'!$C$10,O121,0):'Nhập liệu'!$C$10000,0)+O121)=16,"",MATCH($D$6,OFFSET('Nhập liệu'!$C$10,O121,0):'Nhập liệu'!$C$10000,0)+O121)</f>
        <v/>
      </c>
    </row>
    <row r="123" spans="2:15">
      <c r="B123" s="264" t="str">
        <f ca="1">IF($O123="","",INDEX('Nhập liệu'!$B$10:$B$10000,'Chi tiết'!$O123))</f>
        <v/>
      </c>
      <c r="C123" s="160" t="str">
        <f ca="1">IF($O123="","",INDEX('Nhập liệu'!$D$10:$D$10000,'Chi tiết'!$O123))</f>
        <v/>
      </c>
      <c r="D123" s="275" t="str">
        <f ca="1">IF($O123="","",INDEX('Nhập liệu'!$E$10:$E$10000,'Chi tiết'!$O123))</f>
        <v/>
      </c>
      <c r="E123" s="274" t="str">
        <f ca="1">IF($O123="","",INDEX('Nhập liệu'!$F$10:$F$10000,'Chi tiết'!$O123))</f>
        <v/>
      </c>
      <c r="F123" s="275" t="str">
        <f ca="1">IF($O123="","",INDEX('Nhập liệu'!$G$10:$G$10000,'Chi tiết'!$O123))</f>
        <v/>
      </c>
      <c r="G123" s="275" t="str">
        <f ca="1">IF($O123="","",INDEX('Nhập liệu'!$H$10:$H$10000,'Chi tiết'!$O123))</f>
        <v/>
      </c>
      <c r="H123" s="275" t="str">
        <f ca="1">IF($O123="","",INDEX('Nhập liệu'!$I$10:$I$10000,'Chi tiết'!$O123))</f>
        <v/>
      </c>
      <c r="I123" s="275" t="str">
        <f ca="1">IF($O123="","",INDEX('Nhập liệu'!$J$10:$J$10000,'Chi tiết'!$O123))</f>
        <v/>
      </c>
      <c r="J123" s="275" t="str">
        <f ca="1">IF($O123="","",INDEX('Nhập liệu'!$K$10:$K$10000,'Chi tiết'!$O123))</f>
        <v/>
      </c>
      <c r="K123" s="275" t="str">
        <f ca="1">IF($O123="","",INDEX('Nhập liệu'!$L$10:$L$10000,'Chi tiết'!$O123))</f>
        <v/>
      </c>
      <c r="L123" s="275" t="str">
        <f ca="1">IF($O123="","",INDEX('Nhập liệu'!$M$10:$M$10000,'Chi tiết'!$O123))</f>
        <v/>
      </c>
      <c r="M123" s="275" t="str">
        <f ca="1">IF($O123="","",INDEX('Nhập liệu'!$N$10:$N$10000,'Chi tiết'!$O123))</f>
        <v/>
      </c>
      <c r="N123" s="275" t="str">
        <f ca="1">IF($O123="","",INDEX('Nhập liệu'!$O$10:$O$10000,'Chi tiết'!$O123))</f>
        <v/>
      </c>
      <c r="O123" s="266" t="str">
        <f ca="1">IF(TYPE(MATCH($D$6,OFFSET('Nhập liệu'!$C$10,O122,0):'Nhập liệu'!$C$10000,0)+O122)=16,"",MATCH($D$6,OFFSET('Nhập liệu'!$C$10,O122,0):'Nhập liệu'!$C$10000,0)+O122)</f>
        <v/>
      </c>
    </row>
    <row r="124" spans="2:15">
      <c r="B124" s="264" t="str">
        <f ca="1">IF($O124="","",INDEX('Nhập liệu'!$B$10:$B$10000,'Chi tiết'!$O124))</f>
        <v/>
      </c>
      <c r="C124" s="160" t="str">
        <f ca="1">IF($O124="","",INDEX('Nhập liệu'!$D$10:$D$10000,'Chi tiết'!$O124))</f>
        <v/>
      </c>
      <c r="D124" s="275" t="str">
        <f ca="1">IF($O124="","",INDEX('Nhập liệu'!$E$10:$E$10000,'Chi tiết'!$O124))</f>
        <v/>
      </c>
      <c r="E124" s="274" t="str">
        <f ca="1">IF($O124="","",INDEX('Nhập liệu'!$F$10:$F$10000,'Chi tiết'!$O124))</f>
        <v/>
      </c>
      <c r="F124" s="275" t="str">
        <f ca="1">IF($O124="","",INDEX('Nhập liệu'!$G$10:$G$10000,'Chi tiết'!$O124))</f>
        <v/>
      </c>
      <c r="G124" s="275" t="str">
        <f ca="1">IF($O124="","",INDEX('Nhập liệu'!$H$10:$H$10000,'Chi tiết'!$O124))</f>
        <v/>
      </c>
      <c r="H124" s="275" t="str">
        <f ca="1">IF($O124="","",INDEX('Nhập liệu'!$I$10:$I$10000,'Chi tiết'!$O124))</f>
        <v/>
      </c>
      <c r="I124" s="275" t="str">
        <f ca="1">IF($O124="","",INDEX('Nhập liệu'!$J$10:$J$10000,'Chi tiết'!$O124))</f>
        <v/>
      </c>
      <c r="J124" s="275" t="str">
        <f ca="1">IF($O124="","",INDEX('Nhập liệu'!$K$10:$K$10000,'Chi tiết'!$O124))</f>
        <v/>
      </c>
      <c r="K124" s="275" t="str">
        <f ca="1">IF($O124="","",INDEX('Nhập liệu'!$L$10:$L$10000,'Chi tiết'!$O124))</f>
        <v/>
      </c>
      <c r="L124" s="275" t="str">
        <f ca="1">IF($O124="","",INDEX('Nhập liệu'!$M$10:$M$10000,'Chi tiết'!$O124))</f>
        <v/>
      </c>
      <c r="M124" s="275" t="str">
        <f ca="1">IF($O124="","",INDEX('Nhập liệu'!$N$10:$N$10000,'Chi tiết'!$O124))</f>
        <v/>
      </c>
      <c r="N124" s="275" t="str">
        <f ca="1">IF($O124="","",INDEX('Nhập liệu'!$O$10:$O$10000,'Chi tiết'!$O124))</f>
        <v/>
      </c>
      <c r="O124" s="266" t="str">
        <f ca="1">IF(TYPE(MATCH($D$6,OFFSET('Nhập liệu'!$C$10,O123,0):'Nhập liệu'!$C$10000,0)+O123)=16,"",MATCH($D$6,OFFSET('Nhập liệu'!$C$10,O123,0):'Nhập liệu'!$C$10000,0)+O123)</f>
        <v/>
      </c>
    </row>
    <row r="125" spans="2:15">
      <c r="B125" s="264" t="str">
        <f ca="1">IF($O125="","",INDEX('Nhập liệu'!$B$10:$B$10000,'Chi tiết'!$O125))</f>
        <v/>
      </c>
      <c r="C125" s="160" t="str">
        <f ca="1">IF($O125="","",INDEX('Nhập liệu'!$D$10:$D$10000,'Chi tiết'!$O125))</f>
        <v/>
      </c>
      <c r="D125" s="275" t="str">
        <f ca="1">IF($O125="","",INDEX('Nhập liệu'!$E$10:$E$10000,'Chi tiết'!$O125))</f>
        <v/>
      </c>
      <c r="E125" s="274" t="str">
        <f ca="1">IF($O125="","",INDEX('Nhập liệu'!$F$10:$F$10000,'Chi tiết'!$O125))</f>
        <v/>
      </c>
      <c r="F125" s="275" t="str">
        <f ca="1">IF($O125="","",INDEX('Nhập liệu'!$G$10:$G$10000,'Chi tiết'!$O125))</f>
        <v/>
      </c>
      <c r="G125" s="275" t="str">
        <f ca="1">IF($O125="","",INDEX('Nhập liệu'!$H$10:$H$10000,'Chi tiết'!$O125))</f>
        <v/>
      </c>
      <c r="H125" s="275" t="str">
        <f ca="1">IF($O125="","",INDEX('Nhập liệu'!$I$10:$I$10000,'Chi tiết'!$O125))</f>
        <v/>
      </c>
      <c r="I125" s="275" t="str">
        <f ca="1">IF($O125="","",INDEX('Nhập liệu'!$J$10:$J$10000,'Chi tiết'!$O125))</f>
        <v/>
      </c>
      <c r="J125" s="275" t="str">
        <f ca="1">IF($O125="","",INDEX('Nhập liệu'!$K$10:$K$10000,'Chi tiết'!$O125))</f>
        <v/>
      </c>
      <c r="K125" s="275" t="str">
        <f ca="1">IF($O125="","",INDEX('Nhập liệu'!$L$10:$L$10000,'Chi tiết'!$O125))</f>
        <v/>
      </c>
      <c r="L125" s="275" t="str">
        <f ca="1">IF($O125="","",INDEX('Nhập liệu'!$M$10:$M$10000,'Chi tiết'!$O125))</f>
        <v/>
      </c>
      <c r="M125" s="275" t="str">
        <f ca="1">IF($O125="","",INDEX('Nhập liệu'!$N$10:$N$10000,'Chi tiết'!$O125))</f>
        <v/>
      </c>
      <c r="N125" s="275" t="str">
        <f ca="1">IF($O125="","",INDEX('Nhập liệu'!$O$10:$O$10000,'Chi tiết'!$O125))</f>
        <v/>
      </c>
      <c r="O125" s="266" t="str">
        <f ca="1">IF(TYPE(MATCH($D$6,OFFSET('Nhập liệu'!$C$10,O124,0):'Nhập liệu'!$C$10000,0)+O124)=16,"",MATCH($D$6,OFFSET('Nhập liệu'!$C$10,O124,0):'Nhập liệu'!$C$10000,0)+O124)</f>
        <v/>
      </c>
    </row>
    <row r="126" spans="2:15">
      <c r="B126" s="264" t="str">
        <f ca="1">IF($O126="","",INDEX('Nhập liệu'!$B$10:$B$10000,'Chi tiết'!$O126))</f>
        <v/>
      </c>
      <c r="C126" s="160" t="str">
        <f ca="1">IF($O126="","",INDEX('Nhập liệu'!$D$10:$D$10000,'Chi tiết'!$O126))</f>
        <v/>
      </c>
      <c r="D126" s="275" t="str">
        <f ca="1">IF($O126="","",INDEX('Nhập liệu'!$E$10:$E$10000,'Chi tiết'!$O126))</f>
        <v/>
      </c>
      <c r="E126" s="274" t="str">
        <f ca="1">IF($O126="","",INDEX('Nhập liệu'!$F$10:$F$10000,'Chi tiết'!$O126))</f>
        <v/>
      </c>
      <c r="F126" s="275" t="str">
        <f ca="1">IF($O126="","",INDEX('Nhập liệu'!$G$10:$G$10000,'Chi tiết'!$O126))</f>
        <v/>
      </c>
      <c r="G126" s="275" t="str">
        <f ca="1">IF($O126="","",INDEX('Nhập liệu'!$H$10:$H$10000,'Chi tiết'!$O126))</f>
        <v/>
      </c>
      <c r="H126" s="275" t="str">
        <f ca="1">IF($O126="","",INDEX('Nhập liệu'!$I$10:$I$10000,'Chi tiết'!$O126))</f>
        <v/>
      </c>
      <c r="I126" s="275" t="str">
        <f ca="1">IF($O126="","",INDEX('Nhập liệu'!$J$10:$J$10000,'Chi tiết'!$O126))</f>
        <v/>
      </c>
      <c r="J126" s="275" t="str">
        <f ca="1">IF($O126="","",INDEX('Nhập liệu'!$K$10:$K$10000,'Chi tiết'!$O126))</f>
        <v/>
      </c>
      <c r="K126" s="275" t="str">
        <f ca="1">IF($O126="","",INDEX('Nhập liệu'!$L$10:$L$10000,'Chi tiết'!$O126))</f>
        <v/>
      </c>
      <c r="L126" s="275" t="str">
        <f ca="1">IF($O126="","",INDEX('Nhập liệu'!$M$10:$M$10000,'Chi tiết'!$O126))</f>
        <v/>
      </c>
      <c r="M126" s="275" t="str">
        <f ca="1">IF($O126="","",INDEX('Nhập liệu'!$N$10:$N$10000,'Chi tiết'!$O126))</f>
        <v/>
      </c>
      <c r="N126" s="275" t="str">
        <f ca="1">IF($O126="","",INDEX('Nhập liệu'!$O$10:$O$10000,'Chi tiết'!$O126))</f>
        <v/>
      </c>
      <c r="O126" s="266" t="str">
        <f ca="1">IF(TYPE(MATCH($D$6,OFFSET('Nhập liệu'!$C$10,O125,0):'Nhập liệu'!$C$10000,0)+O125)=16,"",MATCH($D$6,OFFSET('Nhập liệu'!$C$10,O125,0):'Nhập liệu'!$C$10000,0)+O125)</f>
        <v/>
      </c>
    </row>
    <row r="127" spans="2:15">
      <c r="B127" s="264" t="str">
        <f ca="1">IF($O127="","",INDEX('Nhập liệu'!$B$10:$B$10000,'Chi tiết'!$O127))</f>
        <v/>
      </c>
      <c r="C127" s="160" t="str">
        <f ca="1">IF($O127="","",INDEX('Nhập liệu'!$D$10:$D$10000,'Chi tiết'!$O127))</f>
        <v/>
      </c>
      <c r="D127" s="275" t="str">
        <f ca="1">IF($O127="","",INDEX('Nhập liệu'!$E$10:$E$10000,'Chi tiết'!$O127))</f>
        <v/>
      </c>
      <c r="E127" s="274" t="str">
        <f ca="1">IF($O127="","",INDEX('Nhập liệu'!$F$10:$F$10000,'Chi tiết'!$O127))</f>
        <v/>
      </c>
      <c r="F127" s="275" t="str">
        <f ca="1">IF($O127="","",INDEX('Nhập liệu'!$G$10:$G$10000,'Chi tiết'!$O127))</f>
        <v/>
      </c>
      <c r="G127" s="275" t="str">
        <f ca="1">IF($O127="","",INDEX('Nhập liệu'!$H$10:$H$10000,'Chi tiết'!$O127))</f>
        <v/>
      </c>
      <c r="H127" s="275" t="str">
        <f ca="1">IF($O127="","",INDEX('Nhập liệu'!$I$10:$I$10000,'Chi tiết'!$O127))</f>
        <v/>
      </c>
      <c r="I127" s="275" t="str">
        <f ca="1">IF($O127="","",INDEX('Nhập liệu'!$J$10:$J$10000,'Chi tiết'!$O127))</f>
        <v/>
      </c>
      <c r="J127" s="275" t="str">
        <f ca="1">IF($O127="","",INDEX('Nhập liệu'!$K$10:$K$10000,'Chi tiết'!$O127))</f>
        <v/>
      </c>
      <c r="K127" s="275" t="str">
        <f ca="1">IF($O127="","",INDEX('Nhập liệu'!$L$10:$L$10000,'Chi tiết'!$O127))</f>
        <v/>
      </c>
      <c r="L127" s="275" t="str">
        <f ca="1">IF($O127="","",INDEX('Nhập liệu'!$M$10:$M$10000,'Chi tiết'!$O127))</f>
        <v/>
      </c>
      <c r="M127" s="275" t="str">
        <f ca="1">IF($O127="","",INDEX('Nhập liệu'!$N$10:$N$10000,'Chi tiết'!$O127))</f>
        <v/>
      </c>
      <c r="N127" s="275" t="str">
        <f ca="1">IF($O127="","",INDEX('Nhập liệu'!$O$10:$O$10000,'Chi tiết'!$O127))</f>
        <v/>
      </c>
      <c r="O127" s="266" t="str">
        <f ca="1">IF(TYPE(MATCH($D$6,OFFSET('Nhập liệu'!$C$10,O126,0):'Nhập liệu'!$C$10000,0)+O126)=16,"",MATCH($D$6,OFFSET('Nhập liệu'!$C$10,O126,0):'Nhập liệu'!$C$10000,0)+O126)</f>
        <v/>
      </c>
    </row>
    <row r="128" spans="2:15">
      <c r="B128" s="264" t="str">
        <f ca="1">IF($O128="","",INDEX('Nhập liệu'!$B$10:$B$10000,'Chi tiết'!$O128))</f>
        <v/>
      </c>
      <c r="C128" s="160" t="str">
        <f ca="1">IF($O128="","",INDEX('Nhập liệu'!$D$10:$D$10000,'Chi tiết'!$O128))</f>
        <v/>
      </c>
      <c r="D128" s="275" t="str">
        <f ca="1">IF($O128="","",INDEX('Nhập liệu'!$E$10:$E$10000,'Chi tiết'!$O128))</f>
        <v/>
      </c>
      <c r="E128" s="274" t="str">
        <f ca="1">IF($O128="","",INDEX('Nhập liệu'!$F$10:$F$10000,'Chi tiết'!$O128))</f>
        <v/>
      </c>
      <c r="F128" s="275" t="str">
        <f ca="1">IF($O128="","",INDEX('Nhập liệu'!$G$10:$G$10000,'Chi tiết'!$O128))</f>
        <v/>
      </c>
      <c r="G128" s="275" t="str">
        <f ca="1">IF($O128="","",INDEX('Nhập liệu'!$H$10:$H$10000,'Chi tiết'!$O128))</f>
        <v/>
      </c>
      <c r="H128" s="275" t="str">
        <f ca="1">IF($O128="","",INDEX('Nhập liệu'!$I$10:$I$10000,'Chi tiết'!$O128))</f>
        <v/>
      </c>
      <c r="I128" s="275" t="str">
        <f ca="1">IF($O128="","",INDEX('Nhập liệu'!$J$10:$J$10000,'Chi tiết'!$O128))</f>
        <v/>
      </c>
      <c r="J128" s="275" t="str">
        <f ca="1">IF($O128="","",INDEX('Nhập liệu'!$K$10:$K$10000,'Chi tiết'!$O128))</f>
        <v/>
      </c>
      <c r="K128" s="275" t="str">
        <f ca="1">IF($O128="","",INDEX('Nhập liệu'!$L$10:$L$10000,'Chi tiết'!$O128))</f>
        <v/>
      </c>
      <c r="L128" s="275" t="str">
        <f ca="1">IF($O128="","",INDEX('Nhập liệu'!$M$10:$M$10000,'Chi tiết'!$O128))</f>
        <v/>
      </c>
      <c r="M128" s="275" t="str">
        <f ca="1">IF($O128="","",INDEX('Nhập liệu'!$N$10:$N$10000,'Chi tiết'!$O128))</f>
        <v/>
      </c>
      <c r="N128" s="275" t="str">
        <f ca="1">IF($O128="","",INDEX('Nhập liệu'!$O$10:$O$10000,'Chi tiết'!$O128))</f>
        <v/>
      </c>
      <c r="O128" s="266" t="str">
        <f ca="1">IF(TYPE(MATCH($D$6,OFFSET('Nhập liệu'!$C$10,O127,0):'Nhập liệu'!$C$10000,0)+O127)=16,"",MATCH($D$6,OFFSET('Nhập liệu'!$C$10,O127,0):'Nhập liệu'!$C$10000,0)+O127)</f>
        <v/>
      </c>
    </row>
    <row r="129" spans="2:15">
      <c r="B129" s="264" t="str">
        <f ca="1">IF($O129="","",INDEX('Nhập liệu'!$B$10:$B$10000,'Chi tiết'!$O129))</f>
        <v/>
      </c>
      <c r="C129" s="160" t="str">
        <f ca="1">IF($O129="","",INDEX('Nhập liệu'!$D$10:$D$10000,'Chi tiết'!$O129))</f>
        <v/>
      </c>
      <c r="D129" s="275" t="str">
        <f ca="1">IF($O129="","",INDEX('Nhập liệu'!$E$10:$E$10000,'Chi tiết'!$O129))</f>
        <v/>
      </c>
      <c r="E129" s="274" t="str">
        <f ca="1">IF($O129="","",INDEX('Nhập liệu'!$F$10:$F$10000,'Chi tiết'!$O129))</f>
        <v/>
      </c>
      <c r="F129" s="275" t="str">
        <f ca="1">IF($O129="","",INDEX('Nhập liệu'!$G$10:$G$10000,'Chi tiết'!$O129))</f>
        <v/>
      </c>
      <c r="G129" s="275" t="str">
        <f ca="1">IF($O129="","",INDEX('Nhập liệu'!$H$10:$H$10000,'Chi tiết'!$O129))</f>
        <v/>
      </c>
      <c r="H129" s="275" t="str">
        <f ca="1">IF($O129="","",INDEX('Nhập liệu'!$I$10:$I$10000,'Chi tiết'!$O129))</f>
        <v/>
      </c>
      <c r="I129" s="275" t="str">
        <f ca="1">IF($O129="","",INDEX('Nhập liệu'!$J$10:$J$10000,'Chi tiết'!$O129))</f>
        <v/>
      </c>
      <c r="J129" s="275" t="str">
        <f ca="1">IF($O129="","",INDEX('Nhập liệu'!$K$10:$K$10000,'Chi tiết'!$O129))</f>
        <v/>
      </c>
      <c r="K129" s="275" t="str">
        <f ca="1">IF($O129="","",INDEX('Nhập liệu'!$L$10:$L$10000,'Chi tiết'!$O129))</f>
        <v/>
      </c>
      <c r="L129" s="275" t="str">
        <f ca="1">IF($O129="","",INDEX('Nhập liệu'!$M$10:$M$10000,'Chi tiết'!$O129))</f>
        <v/>
      </c>
      <c r="M129" s="275" t="str">
        <f ca="1">IF($O129="","",INDEX('Nhập liệu'!$N$10:$N$10000,'Chi tiết'!$O129))</f>
        <v/>
      </c>
      <c r="N129" s="275" t="str">
        <f ca="1">IF($O129="","",INDEX('Nhập liệu'!$O$10:$O$10000,'Chi tiết'!$O129))</f>
        <v/>
      </c>
      <c r="O129" s="266" t="str">
        <f ca="1">IF(TYPE(MATCH($D$6,OFFSET('Nhập liệu'!$C$10,O128,0):'Nhập liệu'!$C$10000,0)+O128)=16,"",MATCH($D$6,OFFSET('Nhập liệu'!$C$10,O128,0):'Nhập liệu'!$C$10000,0)+O128)</f>
        <v/>
      </c>
    </row>
    <row r="130" spans="2:15">
      <c r="B130" s="264" t="str">
        <f ca="1">IF($O130="","",INDEX('Nhập liệu'!$B$10:$B$10000,'Chi tiết'!$O130))</f>
        <v/>
      </c>
      <c r="C130" s="160" t="str">
        <f ca="1">IF($O130="","",INDEX('Nhập liệu'!$D$10:$D$10000,'Chi tiết'!$O130))</f>
        <v/>
      </c>
      <c r="D130" s="275" t="str">
        <f ca="1">IF($O130="","",INDEX('Nhập liệu'!$E$10:$E$10000,'Chi tiết'!$O130))</f>
        <v/>
      </c>
      <c r="E130" s="274" t="str">
        <f ca="1">IF($O130="","",INDEX('Nhập liệu'!$F$10:$F$10000,'Chi tiết'!$O130))</f>
        <v/>
      </c>
      <c r="F130" s="275" t="str">
        <f ca="1">IF($O130="","",INDEX('Nhập liệu'!$G$10:$G$10000,'Chi tiết'!$O130))</f>
        <v/>
      </c>
      <c r="G130" s="275" t="str">
        <f ca="1">IF($O130="","",INDEX('Nhập liệu'!$H$10:$H$10000,'Chi tiết'!$O130))</f>
        <v/>
      </c>
      <c r="H130" s="275" t="str">
        <f ca="1">IF($O130="","",INDEX('Nhập liệu'!$I$10:$I$10000,'Chi tiết'!$O130))</f>
        <v/>
      </c>
      <c r="I130" s="275" t="str">
        <f ca="1">IF($O130="","",INDEX('Nhập liệu'!$J$10:$J$10000,'Chi tiết'!$O130))</f>
        <v/>
      </c>
      <c r="J130" s="275" t="str">
        <f ca="1">IF($O130="","",INDEX('Nhập liệu'!$K$10:$K$10000,'Chi tiết'!$O130))</f>
        <v/>
      </c>
      <c r="K130" s="275" t="str">
        <f ca="1">IF($O130="","",INDEX('Nhập liệu'!$L$10:$L$10000,'Chi tiết'!$O130))</f>
        <v/>
      </c>
      <c r="L130" s="275" t="str">
        <f ca="1">IF($O130="","",INDEX('Nhập liệu'!$M$10:$M$10000,'Chi tiết'!$O130))</f>
        <v/>
      </c>
      <c r="M130" s="275" t="str">
        <f ca="1">IF($O130="","",INDEX('Nhập liệu'!$N$10:$N$10000,'Chi tiết'!$O130))</f>
        <v/>
      </c>
      <c r="N130" s="275" t="str">
        <f ca="1">IF($O130="","",INDEX('Nhập liệu'!$O$10:$O$10000,'Chi tiết'!$O130))</f>
        <v/>
      </c>
      <c r="O130" s="266" t="str">
        <f ca="1">IF(TYPE(MATCH($D$6,OFFSET('Nhập liệu'!$C$10,O129,0):'Nhập liệu'!$C$10000,0)+O129)=16,"",MATCH($D$6,OFFSET('Nhập liệu'!$C$10,O129,0):'Nhập liệu'!$C$10000,0)+O129)</f>
        <v/>
      </c>
    </row>
    <row r="131" spans="2:15">
      <c r="B131" s="264" t="str">
        <f ca="1">IF($O131="","",INDEX('Nhập liệu'!$B$10:$B$10000,'Chi tiết'!$O131))</f>
        <v/>
      </c>
      <c r="C131" s="160" t="str">
        <f ca="1">IF($O131="","",INDEX('Nhập liệu'!$D$10:$D$10000,'Chi tiết'!$O131))</f>
        <v/>
      </c>
      <c r="D131" s="275" t="str">
        <f ca="1">IF($O131="","",INDEX('Nhập liệu'!$E$10:$E$10000,'Chi tiết'!$O131))</f>
        <v/>
      </c>
      <c r="E131" s="274" t="str">
        <f ca="1">IF($O131="","",INDEX('Nhập liệu'!$F$10:$F$10000,'Chi tiết'!$O131))</f>
        <v/>
      </c>
      <c r="F131" s="275" t="str">
        <f ca="1">IF($O131="","",INDEX('Nhập liệu'!$G$10:$G$10000,'Chi tiết'!$O131))</f>
        <v/>
      </c>
      <c r="G131" s="275" t="str">
        <f ca="1">IF($O131="","",INDEX('Nhập liệu'!$H$10:$H$10000,'Chi tiết'!$O131))</f>
        <v/>
      </c>
      <c r="H131" s="275" t="str">
        <f ca="1">IF($O131="","",INDEX('Nhập liệu'!$I$10:$I$10000,'Chi tiết'!$O131))</f>
        <v/>
      </c>
      <c r="I131" s="275" t="str">
        <f ca="1">IF($O131="","",INDEX('Nhập liệu'!$J$10:$J$10000,'Chi tiết'!$O131))</f>
        <v/>
      </c>
      <c r="J131" s="275" t="str">
        <f ca="1">IF($O131="","",INDEX('Nhập liệu'!$K$10:$K$10000,'Chi tiết'!$O131))</f>
        <v/>
      </c>
      <c r="K131" s="275" t="str">
        <f ca="1">IF($O131="","",INDEX('Nhập liệu'!$L$10:$L$10000,'Chi tiết'!$O131))</f>
        <v/>
      </c>
      <c r="L131" s="275" t="str">
        <f ca="1">IF($O131="","",INDEX('Nhập liệu'!$M$10:$M$10000,'Chi tiết'!$O131))</f>
        <v/>
      </c>
      <c r="M131" s="275" t="str">
        <f ca="1">IF($O131="","",INDEX('Nhập liệu'!$N$10:$N$10000,'Chi tiết'!$O131))</f>
        <v/>
      </c>
      <c r="N131" s="275" t="str">
        <f ca="1">IF($O131="","",INDEX('Nhập liệu'!$O$10:$O$10000,'Chi tiết'!$O131))</f>
        <v/>
      </c>
      <c r="O131" s="266" t="str">
        <f ca="1">IF(TYPE(MATCH($D$6,OFFSET('Nhập liệu'!$C$10,O130,0):'Nhập liệu'!$C$10000,0)+O130)=16,"",MATCH($D$6,OFFSET('Nhập liệu'!$C$10,O130,0):'Nhập liệu'!$C$10000,0)+O130)</f>
        <v/>
      </c>
    </row>
    <row r="132" spans="2:15">
      <c r="B132" s="264" t="str">
        <f ca="1">IF($O132="","",INDEX('Nhập liệu'!$B$10:$B$10000,'Chi tiết'!$O132))</f>
        <v/>
      </c>
      <c r="C132" s="160" t="str">
        <f ca="1">IF($O132="","",INDEX('Nhập liệu'!$D$10:$D$10000,'Chi tiết'!$O132))</f>
        <v/>
      </c>
      <c r="D132" s="275" t="str">
        <f ca="1">IF($O132="","",INDEX('Nhập liệu'!$E$10:$E$10000,'Chi tiết'!$O132))</f>
        <v/>
      </c>
      <c r="E132" s="274" t="str">
        <f ca="1">IF($O132="","",INDEX('Nhập liệu'!$F$10:$F$10000,'Chi tiết'!$O132))</f>
        <v/>
      </c>
      <c r="F132" s="275" t="str">
        <f ca="1">IF($O132="","",INDEX('Nhập liệu'!$G$10:$G$10000,'Chi tiết'!$O132))</f>
        <v/>
      </c>
      <c r="G132" s="275" t="str">
        <f ca="1">IF($O132="","",INDEX('Nhập liệu'!$H$10:$H$10000,'Chi tiết'!$O132))</f>
        <v/>
      </c>
      <c r="H132" s="275" t="str">
        <f ca="1">IF($O132="","",INDEX('Nhập liệu'!$I$10:$I$10000,'Chi tiết'!$O132))</f>
        <v/>
      </c>
      <c r="I132" s="275" t="str">
        <f ca="1">IF($O132="","",INDEX('Nhập liệu'!$J$10:$J$10000,'Chi tiết'!$O132))</f>
        <v/>
      </c>
      <c r="J132" s="275" t="str">
        <f ca="1">IF($O132="","",INDEX('Nhập liệu'!$K$10:$K$10000,'Chi tiết'!$O132))</f>
        <v/>
      </c>
      <c r="K132" s="275" t="str">
        <f ca="1">IF($O132="","",INDEX('Nhập liệu'!$L$10:$L$10000,'Chi tiết'!$O132))</f>
        <v/>
      </c>
      <c r="L132" s="275" t="str">
        <f ca="1">IF($O132="","",INDEX('Nhập liệu'!$M$10:$M$10000,'Chi tiết'!$O132))</f>
        <v/>
      </c>
      <c r="M132" s="275" t="str">
        <f ca="1">IF($O132="","",INDEX('Nhập liệu'!$N$10:$N$10000,'Chi tiết'!$O132))</f>
        <v/>
      </c>
      <c r="N132" s="275" t="str">
        <f ca="1">IF($O132="","",INDEX('Nhập liệu'!$O$10:$O$10000,'Chi tiết'!$O132))</f>
        <v/>
      </c>
      <c r="O132" s="266" t="str">
        <f ca="1">IF(TYPE(MATCH($D$6,OFFSET('Nhập liệu'!$C$10,O131,0):'Nhập liệu'!$C$10000,0)+O131)=16,"",MATCH($D$6,OFFSET('Nhập liệu'!$C$10,O131,0):'Nhập liệu'!$C$10000,0)+O131)</f>
        <v/>
      </c>
    </row>
    <row r="133" spans="2:15">
      <c r="B133" s="264" t="str">
        <f ca="1">IF($O133="","",INDEX('Nhập liệu'!$B$10:$B$10000,'Chi tiết'!$O133))</f>
        <v/>
      </c>
      <c r="C133" s="160" t="str">
        <f ca="1">IF($O133="","",INDEX('Nhập liệu'!$D$10:$D$10000,'Chi tiết'!$O133))</f>
        <v/>
      </c>
      <c r="D133" s="275" t="str">
        <f ca="1">IF($O133="","",INDEX('Nhập liệu'!$E$10:$E$10000,'Chi tiết'!$O133))</f>
        <v/>
      </c>
      <c r="E133" s="274" t="str">
        <f ca="1">IF($O133="","",INDEX('Nhập liệu'!$F$10:$F$10000,'Chi tiết'!$O133))</f>
        <v/>
      </c>
      <c r="F133" s="275" t="str">
        <f ca="1">IF($O133="","",INDEX('Nhập liệu'!$G$10:$G$10000,'Chi tiết'!$O133))</f>
        <v/>
      </c>
      <c r="G133" s="275" t="str">
        <f ca="1">IF($O133="","",INDEX('Nhập liệu'!$H$10:$H$10000,'Chi tiết'!$O133))</f>
        <v/>
      </c>
      <c r="H133" s="275" t="str">
        <f ca="1">IF($O133="","",INDEX('Nhập liệu'!$I$10:$I$10000,'Chi tiết'!$O133))</f>
        <v/>
      </c>
      <c r="I133" s="275" t="str">
        <f ca="1">IF($O133="","",INDEX('Nhập liệu'!$J$10:$J$10000,'Chi tiết'!$O133))</f>
        <v/>
      </c>
      <c r="J133" s="275" t="str">
        <f ca="1">IF($O133="","",INDEX('Nhập liệu'!$K$10:$K$10000,'Chi tiết'!$O133))</f>
        <v/>
      </c>
      <c r="K133" s="275" t="str">
        <f ca="1">IF($O133="","",INDEX('Nhập liệu'!$L$10:$L$10000,'Chi tiết'!$O133))</f>
        <v/>
      </c>
      <c r="L133" s="275" t="str">
        <f ca="1">IF($O133="","",INDEX('Nhập liệu'!$M$10:$M$10000,'Chi tiết'!$O133))</f>
        <v/>
      </c>
      <c r="M133" s="275" t="str">
        <f ca="1">IF($O133="","",INDEX('Nhập liệu'!$N$10:$N$10000,'Chi tiết'!$O133))</f>
        <v/>
      </c>
      <c r="N133" s="275" t="str">
        <f ca="1">IF($O133="","",INDEX('Nhập liệu'!$O$10:$O$10000,'Chi tiết'!$O133))</f>
        <v/>
      </c>
      <c r="O133" s="266" t="str">
        <f ca="1">IF(TYPE(MATCH($D$6,OFFSET('Nhập liệu'!$C$10,O132,0):'Nhập liệu'!$C$10000,0)+O132)=16,"",MATCH($D$6,OFFSET('Nhập liệu'!$C$10,O132,0):'Nhập liệu'!$C$10000,0)+O132)</f>
        <v/>
      </c>
    </row>
    <row r="134" spans="2:15">
      <c r="B134" s="264" t="str">
        <f ca="1">IF($O134="","",INDEX('Nhập liệu'!$B$10:$B$10000,'Chi tiết'!$O134))</f>
        <v/>
      </c>
      <c r="C134" s="160" t="str">
        <f ca="1">IF($O134="","",INDEX('Nhập liệu'!$D$10:$D$10000,'Chi tiết'!$O134))</f>
        <v/>
      </c>
      <c r="D134" s="275" t="str">
        <f ca="1">IF($O134="","",INDEX('Nhập liệu'!$E$10:$E$10000,'Chi tiết'!$O134))</f>
        <v/>
      </c>
      <c r="E134" s="274" t="str">
        <f ca="1">IF($O134="","",INDEX('Nhập liệu'!$F$10:$F$10000,'Chi tiết'!$O134))</f>
        <v/>
      </c>
      <c r="F134" s="275" t="str">
        <f ca="1">IF($O134="","",INDEX('Nhập liệu'!$G$10:$G$10000,'Chi tiết'!$O134))</f>
        <v/>
      </c>
      <c r="G134" s="275" t="str">
        <f ca="1">IF($O134="","",INDEX('Nhập liệu'!$H$10:$H$10000,'Chi tiết'!$O134))</f>
        <v/>
      </c>
      <c r="H134" s="275" t="str">
        <f ca="1">IF($O134="","",INDEX('Nhập liệu'!$I$10:$I$10000,'Chi tiết'!$O134))</f>
        <v/>
      </c>
      <c r="I134" s="275" t="str">
        <f ca="1">IF($O134="","",INDEX('Nhập liệu'!$J$10:$J$10000,'Chi tiết'!$O134))</f>
        <v/>
      </c>
      <c r="J134" s="275" t="str">
        <f ca="1">IF($O134="","",INDEX('Nhập liệu'!$K$10:$K$10000,'Chi tiết'!$O134))</f>
        <v/>
      </c>
      <c r="K134" s="275" t="str">
        <f ca="1">IF($O134="","",INDEX('Nhập liệu'!$L$10:$L$10000,'Chi tiết'!$O134))</f>
        <v/>
      </c>
      <c r="L134" s="275" t="str">
        <f ca="1">IF($O134="","",INDEX('Nhập liệu'!$M$10:$M$10000,'Chi tiết'!$O134))</f>
        <v/>
      </c>
      <c r="M134" s="275" t="str">
        <f ca="1">IF($O134="","",INDEX('Nhập liệu'!$N$10:$N$10000,'Chi tiết'!$O134))</f>
        <v/>
      </c>
      <c r="N134" s="275" t="str">
        <f ca="1">IF($O134="","",INDEX('Nhập liệu'!$O$10:$O$10000,'Chi tiết'!$O134))</f>
        <v/>
      </c>
      <c r="O134" s="266" t="str">
        <f ca="1">IF(TYPE(MATCH($D$6,OFFSET('Nhập liệu'!$C$10,O133,0):'Nhập liệu'!$C$10000,0)+O133)=16,"",MATCH($D$6,OFFSET('Nhập liệu'!$C$10,O133,0):'Nhập liệu'!$C$10000,0)+O133)</f>
        <v/>
      </c>
    </row>
    <row r="135" spans="2:15">
      <c r="B135" s="264" t="str">
        <f ca="1">IF($O135="","",INDEX('Nhập liệu'!$B$10:$B$10000,'Chi tiết'!$O135))</f>
        <v/>
      </c>
      <c r="C135" s="160" t="str">
        <f ca="1">IF($O135="","",INDEX('Nhập liệu'!$D$10:$D$10000,'Chi tiết'!$O135))</f>
        <v/>
      </c>
      <c r="D135" s="275" t="str">
        <f ca="1">IF($O135="","",INDEX('Nhập liệu'!$E$10:$E$10000,'Chi tiết'!$O135))</f>
        <v/>
      </c>
      <c r="E135" s="274" t="str">
        <f ca="1">IF($O135="","",INDEX('Nhập liệu'!$F$10:$F$10000,'Chi tiết'!$O135))</f>
        <v/>
      </c>
      <c r="F135" s="275" t="str">
        <f ca="1">IF($O135="","",INDEX('Nhập liệu'!$G$10:$G$10000,'Chi tiết'!$O135))</f>
        <v/>
      </c>
      <c r="G135" s="275" t="str">
        <f ca="1">IF($O135="","",INDEX('Nhập liệu'!$H$10:$H$10000,'Chi tiết'!$O135))</f>
        <v/>
      </c>
      <c r="H135" s="275" t="str">
        <f ca="1">IF($O135="","",INDEX('Nhập liệu'!$I$10:$I$10000,'Chi tiết'!$O135))</f>
        <v/>
      </c>
      <c r="I135" s="275" t="str">
        <f ca="1">IF($O135="","",INDEX('Nhập liệu'!$J$10:$J$10000,'Chi tiết'!$O135))</f>
        <v/>
      </c>
      <c r="J135" s="275" t="str">
        <f ca="1">IF($O135="","",INDEX('Nhập liệu'!$K$10:$K$10000,'Chi tiết'!$O135))</f>
        <v/>
      </c>
      <c r="K135" s="275" t="str">
        <f ca="1">IF($O135="","",INDEX('Nhập liệu'!$L$10:$L$10000,'Chi tiết'!$O135))</f>
        <v/>
      </c>
      <c r="L135" s="275" t="str">
        <f ca="1">IF($O135="","",INDEX('Nhập liệu'!$M$10:$M$10000,'Chi tiết'!$O135))</f>
        <v/>
      </c>
      <c r="M135" s="275" t="str">
        <f ca="1">IF($O135="","",INDEX('Nhập liệu'!$N$10:$N$10000,'Chi tiết'!$O135))</f>
        <v/>
      </c>
      <c r="N135" s="275" t="str">
        <f ca="1">IF($O135="","",INDEX('Nhập liệu'!$O$10:$O$10000,'Chi tiết'!$O135))</f>
        <v/>
      </c>
      <c r="O135" s="266" t="str">
        <f ca="1">IF(TYPE(MATCH($D$6,OFFSET('Nhập liệu'!$C$10,O134,0):'Nhập liệu'!$C$10000,0)+O134)=16,"",MATCH($D$6,OFFSET('Nhập liệu'!$C$10,O134,0):'Nhập liệu'!$C$10000,0)+O134)</f>
        <v/>
      </c>
    </row>
    <row r="136" spans="2:15">
      <c r="B136" s="264" t="str">
        <f ca="1">IF($O136="","",INDEX('Nhập liệu'!$B$10:$B$10000,'Chi tiết'!$O136))</f>
        <v/>
      </c>
      <c r="C136" s="160" t="str">
        <f ca="1">IF($O136="","",INDEX('Nhập liệu'!$D$10:$D$10000,'Chi tiết'!$O136))</f>
        <v/>
      </c>
      <c r="D136" s="275" t="str">
        <f ca="1">IF($O136="","",INDEX('Nhập liệu'!$E$10:$E$10000,'Chi tiết'!$O136))</f>
        <v/>
      </c>
      <c r="E136" s="274" t="str">
        <f ca="1">IF($O136="","",INDEX('Nhập liệu'!$F$10:$F$10000,'Chi tiết'!$O136))</f>
        <v/>
      </c>
      <c r="F136" s="275" t="str">
        <f ca="1">IF($O136="","",INDEX('Nhập liệu'!$G$10:$G$10000,'Chi tiết'!$O136))</f>
        <v/>
      </c>
      <c r="G136" s="275" t="str">
        <f ca="1">IF($O136="","",INDEX('Nhập liệu'!$H$10:$H$10000,'Chi tiết'!$O136))</f>
        <v/>
      </c>
      <c r="H136" s="275" t="str">
        <f ca="1">IF($O136="","",INDEX('Nhập liệu'!$I$10:$I$10000,'Chi tiết'!$O136))</f>
        <v/>
      </c>
      <c r="I136" s="275" t="str">
        <f ca="1">IF($O136="","",INDEX('Nhập liệu'!$J$10:$J$10000,'Chi tiết'!$O136))</f>
        <v/>
      </c>
      <c r="J136" s="275" t="str">
        <f ca="1">IF($O136="","",INDEX('Nhập liệu'!$K$10:$K$10000,'Chi tiết'!$O136))</f>
        <v/>
      </c>
      <c r="K136" s="275" t="str">
        <f ca="1">IF($O136="","",INDEX('Nhập liệu'!$L$10:$L$10000,'Chi tiết'!$O136))</f>
        <v/>
      </c>
      <c r="L136" s="275" t="str">
        <f ca="1">IF($O136="","",INDEX('Nhập liệu'!$M$10:$M$10000,'Chi tiết'!$O136))</f>
        <v/>
      </c>
      <c r="M136" s="275" t="str">
        <f ca="1">IF($O136="","",INDEX('Nhập liệu'!$N$10:$N$10000,'Chi tiết'!$O136))</f>
        <v/>
      </c>
      <c r="N136" s="275" t="str">
        <f ca="1">IF($O136="","",INDEX('Nhập liệu'!$O$10:$O$10000,'Chi tiết'!$O136))</f>
        <v/>
      </c>
      <c r="O136" s="266" t="str">
        <f ca="1">IF(TYPE(MATCH($D$6,OFFSET('Nhập liệu'!$C$10,O135,0):'Nhập liệu'!$C$10000,0)+O135)=16,"",MATCH($D$6,OFFSET('Nhập liệu'!$C$10,O135,0):'Nhập liệu'!$C$10000,0)+O135)</f>
        <v/>
      </c>
    </row>
    <row r="137" spans="2:15">
      <c r="B137" s="264" t="str">
        <f ca="1">IF($O137="","",INDEX('Nhập liệu'!$B$10:$B$10000,'Chi tiết'!$O137))</f>
        <v/>
      </c>
      <c r="C137" s="160" t="str">
        <f ca="1">IF($O137="","",INDEX('Nhập liệu'!$D$10:$D$10000,'Chi tiết'!$O137))</f>
        <v/>
      </c>
      <c r="D137" s="275" t="str">
        <f ca="1">IF($O137="","",INDEX('Nhập liệu'!$E$10:$E$10000,'Chi tiết'!$O137))</f>
        <v/>
      </c>
      <c r="E137" s="274" t="str">
        <f ca="1">IF($O137="","",INDEX('Nhập liệu'!$F$10:$F$10000,'Chi tiết'!$O137))</f>
        <v/>
      </c>
      <c r="F137" s="275" t="str">
        <f ca="1">IF($O137="","",INDEX('Nhập liệu'!$G$10:$G$10000,'Chi tiết'!$O137))</f>
        <v/>
      </c>
      <c r="G137" s="275" t="str">
        <f ca="1">IF($O137="","",INDEX('Nhập liệu'!$H$10:$H$10000,'Chi tiết'!$O137))</f>
        <v/>
      </c>
      <c r="H137" s="275" t="str">
        <f ca="1">IF($O137="","",INDEX('Nhập liệu'!$I$10:$I$10000,'Chi tiết'!$O137))</f>
        <v/>
      </c>
      <c r="I137" s="275" t="str">
        <f ca="1">IF($O137="","",INDEX('Nhập liệu'!$J$10:$J$10000,'Chi tiết'!$O137))</f>
        <v/>
      </c>
      <c r="J137" s="275" t="str">
        <f ca="1">IF($O137="","",INDEX('Nhập liệu'!$K$10:$K$10000,'Chi tiết'!$O137))</f>
        <v/>
      </c>
      <c r="K137" s="275" t="str">
        <f ca="1">IF($O137="","",INDEX('Nhập liệu'!$L$10:$L$10000,'Chi tiết'!$O137))</f>
        <v/>
      </c>
      <c r="L137" s="275" t="str">
        <f ca="1">IF($O137="","",INDEX('Nhập liệu'!$M$10:$M$10000,'Chi tiết'!$O137))</f>
        <v/>
      </c>
      <c r="M137" s="275" t="str">
        <f ca="1">IF($O137="","",INDEX('Nhập liệu'!$N$10:$N$10000,'Chi tiết'!$O137))</f>
        <v/>
      </c>
      <c r="N137" s="275" t="str">
        <f ca="1">IF($O137="","",INDEX('Nhập liệu'!$O$10:$O$10000,'Chi tiết'!$O137))</f>
        <v/>
      </c>
      <c r="O137" s="266" t="str">
        <f ca="1">IF(TYPE(MATCH($D$6,OFFSET('Nhập liệu'!$C$10,O136,0):'Nhập liệu'!$C$10000,0)+O136)=16,"",MATCH($D$6,OFFSET('Nhập liệu'!$C$10,O136,0):'Nhập liệu'!$C$10000,0)+O136)</f>
        <v/>
      </c>
    </row>
    <row r="138" spans="2:15">
      <c r="B138" s="264" t="str">
        <f ca="1">IF($O138="","",INDEX('Nhập liệu'!$B$10:$B$10000,'Chi tiết'!$O138))</f>
        <v/>
      </c>
      <c r="C138" s="160" t="str">
        <f ca="1">IF($O138="","",INDEX('Nhập liệu'!$D$10:$D$10000,'Chi tiết'!$O138))</f>
        <v/>
      </c>
      <c r="D138" s="275" t="str">
        <f ca="1">IF($O138="","",INDEX('Nhập liệu'!$E$10:$E$10000,'Chi tiết'!$O138))</f>
        <v/>
      </c>
      <c r="E138" s="274" t="str">
        <f ca="1">IF($O138="","",INDEX('Nhập liệu'!$F$10:$F$10000,'Chi tiết'!$O138))</f>
        <v/>
      </c>
      <c r="F138" s="275" t="str">
        <f ca="1">IF($O138="","",INDEX('Nhập liệu'!$G$10:$G$10000,'Chi tiết'!$O138))</f>
        <v/>
      </c>
      <c r="G138" s="275" t="str">
        <f ca="1">IF($O138="","",INDEX('Nhập liệu'!$H$10:$H$10000,'Chi tiết'!$O138))</f>
        <v/>
      </c>
      <c r="H138" s="275" t="str">
        <f ca="1">IF($O138="","",INDEX('Nhập liệu'!$I$10:$I$10000,'Chi tiết'!$O138))</f>
        <v/>
      </c>
      <c r="I138" s="275" t="str">
        <f ca="1">IF($O138="","",INDEX('Nhập liệu'!$J$10:$J$10000,'Chi tiết'!$O138))</f>
        <v/>
      </c>
      <c r="J138" s="275" t="str">
        <f ca="1">IF($O138="","",INDEX('Nhập liệu'!$K$10:$K$10000,'Chi tiết'!$O138))</f>
        <v/>
      </c>
      <c r="K138" s="275" t="str">
        <f ca="1">IF($O138="","",INDEX('Nhập liệu'!$L$10:$L$10000,'Chi tiết'!$O138))</f>
        <v/>
      </c>
      <c r="L138" s="275" t="str">
        <f ca="1">IF($O138="","",INDEX('Nhập liệu'!$M$10:$M$10000,'Chi tiết'!$O138))</f>
        <v/>
      </c>
      <c r="M138" s="275" t="str">
        <f ca="1">IF($O138="","",INDEX('Nhập liệu'!$N$10:$N$10000,'Chi tiết'!$O138))</f>
        <v/>
      </c>
      <c r="N138" s="275" t="str">
        <f ca="1">IF($O138="","",INDEX('Nhập liệu'!$O$10:$O$10000,'Chi tiết'!$O138))</f>
        <v/>
      </c>
      <c r="O138" s="266" t="str">
        <f ca="1">IF(TYPE(MATCH($D$6,OFFSET('Nhập liệu'!$C$10,O137,0):'Nhập liệu'!$C$10000,0)+O137)=16,"",MATCH($D$6,OFFSET('Nhập liệu'!$C$10,O137,0):'Nhập liệu'!$C$10000,0)+O137)</f>
        <v/>
      </c>
    </row>
    <row r="139" spans="2:15">
      <c r="B139" s="264" t="str">
        <f ca="1">IF($O139="","",INDEX('Nhập liệu'!$B$10:$B$10000,'Chi tiết'!$O139))</f>
        <v/>
      </c>
      <c r="C139" s="160" t="str">
        <f ca="1">IF($O139="","",INDEX('Nhập liệu'!$D$10:$D$10000,'Chi tiết'!$O139))</f>
        <v/>
      </c>
      <c r="D139" s="275" t="str">
        <f ca="1">IF($O139="","",INDEX('Nhập liệu'!$E$10:$E$10000,'Chi tiết'!$O139))</f>
        <v/>
      </c>
      <c r="E139" s="274" t="str">
        <f ca="1">IF($O139="","",INDEX('Nhập liệu'!$F$10:$F$10000,'Chi tiết'!$O139))</f>
        <v/>
      </c>
      <c r="F139" s="275" t="str">
        <f ca="1">IF($O139="","",INDEX('Nhập liệu'!$G$10:$G$10000,'Chi tiết'!$O139))</f>
        <v/>
      </c>
      <c r="G139" s="275" t="str">
        <f ca="1">IF($O139="","",INDEX('Nhập liệu'!$H$10:$H$10000,'Chi tiết'!$O139))</f>
        <v/>
      </c>
      <c r="H139" s="275" t="str">
        <f ca="1">IF($O139="","",INDEX('Nhập liệu'!$I$10:$I$10000,'Chi tiết'!$O139))</f>
        <v/>
      </c>
      <c r="I139" s="275" t="str">
        <f ca="1">IF($O139="","",INDEX('Nhập liệu'!$J$10:$J$10000,'Chi tiết'!$O139))</f>
        <v/>
      </c>
      <c r="J139" s="275" t="str">
        <f ca="1">IF($O139="","",INDEX('Nhập liệu'!$K$10:$K$10000,'Chi tiết'!$O139))</f>
        <v/>
      </c>
      <c r="K139" s="275" t="str">
        <f ca="1">IF($O139="","",INDEX('Nhập liệu'!$L$10:$L$10000,'Chi tiết'!$O139))</f>
        <v/>
      </c>
      <c r="L139" s="275" t="str">
        <f ca="1">IF($O139="","",INDEX('Nhập liệu'!$M$10:$M$10000,'Chi tiết'!$O139))</f>
        <v/>
      </c>
      <c r="M139" s="275" t="str">
        <f ca="1">IF($O139="","",INDEX('Nhập liệu'!$N$10:$N$10000,'Chi tiết'!$O139))</f>
        <v/>
      </c>
      <c r="N139" s="275" t="str">
        <f ca="1">IF($O139="","",INDEX('Nhập liệu'!$O$10:$O$10000,'Chi tiết'!$O139))</f>
        <v/>
      </c>
      <c r="O139" s="266" t="str">
        <f ca="1">IF(TYPE(MATCH($D$6,OFFSET('Nhập liệu'!$C$10,O138,0):'Nhập liệu'!$C$10000,0)+O138)=16,"",MATCH($D$6,OFFSET('Nhập liệu'!$C$10,O138,0):'Nhập liệu'!$C$10000,0)+O138)</f>
        <v/>
      </c>
    </row>
    <row r="140" spans="2:15">
      <c r="B140" s="264" t="str">
        <f ca="1">IF($O140="","",INDEX('Nhập liệu'!$B$10:$B$10000,'Chi tiết'!$O140))</f>
        <v/>
      </c>
      <c r="C140" s="160" t="str">
        <f ca="1">IF($O140="","",INDEX('Nhập liệu'!$D$10:$D$10000,'Chi tiết'!$O140))</f>
        <v/>
      </c>
      <c r="D140" s="275" t="str">
        <f ca="1">IF($O140="","",INDEX('Nhập liệu'!$E$10:$E$10000,'Chi tiết'!$O140))</f>
        <v/>
      </c>
      <c r="E140" s="274" t="str">
        <f ca="1">IF($O140="","",INDEX('Nhập liệu'!$F$10:$F$10000,'Chi tiết'!$O140))</f>
        <v/>
      </c>
      <c r="F140" s="275" t="str">
        <f ca="1">IF($O140="","",INDEX('Nhập liệu'!$G$10:$G$10000,'Chi tiết'!$O140))</f>
        <v/>
      </c>
      <c r="G140" s="275" t="str">
        <f ca="1">IF($O140="","",INDEX('Nhập liệu'!$H$10:$H$10000,'Chi tiết'!$O140))</f>
        <v/>
      </c>
      <c r="H140" s="275" t="str">
        <f ca="1">IF($O140="","",INDEX('Nhập liệu'!$I$10:$I$10000,'Chi tiết'!$O140))</f>
        <v/>
      </c>
      <c r="I140" s="275" t="str">
        <f ca="1">IF($O140="","",INDEX('Nhập liệu'!$J$10:$J$10000,'Chi tiết'!$O140))</f>
        <v/>
      </c>
      <c r="J140" s="275" t="str">
        <f ca="1">IF($O140="","",INDEX('Nhập liệu'!$K$10:$K$10000,'Chi tiết'!$O140))</f>
        <v/>
      </c>
      <c r="K140" s="275" t="str">
        <f ca="1">IF($O140="","",INDEX('Nhập liệu'!$L$10:$L$10000,'Chi tiết'!$O140))</f>
        <v/>
      </c>
      <c r="L140" s="275" t="str">
        <f ca="1">IF($O140="","",INDEX('Nhập liệu'!$M$10:$M$10000,'Chi tiết'!$O140))</f>
        <v/>
      </c>
      <c r="M140" s="275" t="str">
        <f ca="1">IF($O140="","",INDEX('Nhập liệu'!$N$10:$N$10000,'Chi tiết'!$O140))</f>
        <v/>
      </c>
      <c r="N140" s="275" t="str">
        <f ca="1">IF($O140="","",INDEX('Nhập liệu'!$O$10:$O$10000,'Chi tiết'!$O140))</f>
        <v/>
      </c>
      <c r="O140" s="266" t="str">
        <f ca="1">IF(TYPE(MATCH($D$6,OFFSET('Nhập liệu'!$C$10,O139,0):'Nhập liệu'!$C$10000,0)+O139)=16,"",MATCH($D$6,OFFSET('Nhập liệu'!$C$10,O139,0):'Nhập liệu'!$C$10000,0)+O139)</f>
        <v/>
      </c>
    </row>
    <row r="141" spans="2:15">
      <c r="B141" s="264" t="str">
        <f ca="1">IF($O141="","",INDEX('Nhập liệu'!$B$10:$B$10000,'Chi tiết'!$O141))</f>
        <v/>
      </c>
      <c r="C141" s="160" t="str">
        <f ca="1">IF($O141="","",INDEX('Nhập liệu'!$D$10:$D$10000,'Chi tiết'!$O141))</f>
        <v/>
      </c>
      <c r="D141" s="275" t="str">
        <f ca="1">IF($O141="","",INDEX('Nhập liệu'!$E$10:$E$10000,'Chi tiết'!$O141))</f>
        <v/>
      </c>
      <c r="E141" s="274" t="str">
        <f ca="1">IF($O141="","",INDEX('Nhập liệu'!$F$10:$F$10000,'Chi tiết'!$O141))</f>
        <v/>
      </c>
      <c r="F141" s="275" t="str">
        <f ca="1">IF($O141="","",INDEX('Nhập liệu'!$G$10:$G$10000,'Chi tiết'!$O141))</f>
        <v/>
      </c>
      <c r="G141" s="275" t="str">
        <f ca="1">IF($O141="","",INDEX('Nhập liệu'!$H$10:$H$10000,'Chi tiết'!$O141))</f>
        <v/>
      </c>
      <c r="H141" s="275" t="str">
        <f ca="1">IF($O141="","",INDEX('Nhập liệu'!$I$10:$I$10000,'Chi tiết'!$O141))</f>
        <v/>
      </c>
      <c r="I141" s="275" t="str">
        <f ca="1">IF($O141="","",INDEX('Nhập liệu'!$J$10:$J$10000,'Chi tiết'!$O141))</f>
        <v/>
      </c>
      <c r="J141" s="275" t="str">
        <f ca="1">IF($O141="","",INDEX('Nhập liệu'!$K$10:$K$10000,'Chi tiết'!$O141))</f>
        <v/>
      </c>
      <c r="K141" s="275" t="str">
        <f ca="1">IF($O141="","",INDEX('Nhập liệu'!$L$10:$L$10000,'Chi tiết'!$O141))</f>
        <v/>
      </c>
      <c r="L141" s="275" t="str">
        <f ca="1">IF($O141="","",INDEX('Nhập liệu'!$M$10:$M$10000,'Chi tiết'!$O141))</f>
        <v/>
      </c>
      <c r="M141" s="275" t="str">
        <f ca="1">IF($O141="","",INDEX('Nhập liệu'!$N$10:$N$10000,'Chi tiết'!$O141))</f>
        <v/>
      </c>
      <c r="N141" s="275" t="str">
        <f ca="1">IF($O141="","",INDEX('Nhập liệu'!$O$10:$O$10000,'Chi tiết'!$O141))</f>
        <v/>
      </c>
      <c r="O141" s="266" t="str">
        <f ca="1">IF(TYPE(MATCH($D$6,OFFSET('Nhập liệu'!$C$10,O140,0):'Nhập liệu'!$C$10000,0)+O140)=16,"",MATCH($D$6,OFFSET('Nhập liệu'!$C$10,O140,0):'Nhập liệu'!$C$10000,0)+O140)</f>
        <v/>
      </c>
    </row>
    <row r="142" spans="2:15">
      <c r="B142" s="264" t="str">
        <f ca="1">IF($O142="","",INDEX('Nhập liệu'!$B$10:$B$10000,'Chi tiết'!$O142))</f>
        <v/>
      </c>
      <c r="C142" s="160" t="str">
        <f ca="1">IF($O142="","",INDEX('Nhập liệu'!$D$10:$D$10000,'Chi tiết'!$O142))</f>
        <v/>
      </c>
      <c r="D142" s="275" t="str">
        <f ca="1">IF($O142="","",INDEX('Nhập liệu'!$E$10:$E$10000,'Chi tiết'!$O142))</f>
        <v/>
      </c>
      <c r="E142" s="274" t="str">
        <f ca="1">IF($O142="","",INDEX('Nhập liệu'!$F$10:$F$10000,'Chi tiết'!$O142))</f>
        <v/>
      </c>
      <c r="F142" s="275" t="str">
        <f ca="1">IF($O142="","",INDEX('Nhập liệu'!$G$10:$G$10000,'Chi tiết'!$O142))</f>
        <v/>
      </c>
      <c r="G142" s="275" t="str">
        <f ca="1">IF($O142="","",INDEX('Nhập liệu'!$H$10:$H$10000,'Chi tiết'!$O142))</f>
        <v/>
      </c>
      <c r="H142" s="275" t="str">
        <f ca="1">IF($O142="","",INDEX('Nhập liệu'!$I$10:$I$10000,'Chi tiết'!$O142))</f>
        <v/>
      </c>
      <c r="I142" s="275" t="str">
        <f ca="1">IF($O142="","",INDEX('Nhập liệu'!$J$10:$J$10000,'Chi tiết'!$O142))</f>
        <v/>
      </c>
      <c r="J142" s="275" t="str">
        <f ca="1">IF($O142="","",INDEX('Nhập liệu'!$K$10:$K$10000,'Chi tiết'!$O142))</f>
        <v/>
      </c>
      <c r="K142" s="275" t="str">
        <f ca="1">IF($O142="","",INDEX('Nhập liệu'!$L$10:$L$10000,'Chi tiết'!$O142))</f>
        <v/>
      </c>
      <c r="L142" s="275" t="str">
        <f ca="1">IF($O142="","",INDEX('Nhập liệu'!$M$10:$M$10000,'Chi tiết'!$O142))</f>
        <v/>
      </c>
      <c r="M142" s="275" t="str">
        <f ca="1">IF($O142="","",INDEX('Nhập liệu'!$N$10:$N$10000,'Chi tiết'!$O142))</f>
        <v/>
      </c>
      <c r="N142" s="275" t="str">
        <f ca="1">IF($O142="","",INDEX('Nhập liệu'!$O$10:$O$10000,'Chi tiết'!$O142))</f>
        <v/>
      </c>
      <c r="O142" s="266" t="str">
        <f ca="1">IF(TYPE(MATCH($D$6,OFFSET('Nhập liệu'!$C$10,O141,0):'Nhập liệu'!$C$10000,0)+O141)=16,"",MATCH($D$6,OFFSET('Nhập liệu'!$C$10,O141,0):'Nhập liệu'!$C$10000,0)+O141)</f>
        <v/>
      </c>
    </row>
    <row r="143" spans="2:15">
      <c r="B143" s="264" t="str">
        <f ca="1">IF($O143="","",INDEX('Nhập liệu'!$B$10:$B$10000,'Chi tiết'!$O143))</f>
        <v/>
      </c>
      <c r="C143" s="160" t="str">
        <f ca="1">IF($O143="","",INDEX('Nhập liệu'!$D$10:$D$10000,'Chi tiết'!$O143))</f>
        <v/>
      </c>
      <c r="D143" s="275" t="str">
        <f ca="1">IF($O143="","",INDEX('Nhập liệu'!$E$10:$E$10000,'Chi tiết'!$O143))</f>
        <v/>
      </c>
      <c r="E143" s="274" t="str">
        <f ca="1">IF($O143="","",INDEX('Nhập liệu'!$F$10:$F$10000,'Chi tiết'!$O143))</f>
        <v/>
      </c>
      <c r="F143" s="275" t="str">
        <f ca="1">IF($O143="","",INDEX('Nhập liệu'!$G$10:$G$10000,'Chi tiết'!$O143))</f>
        <v/>
      </c>
      <c r="G143" s="275" t="str">
        <f ca="1">IF($O143="","",INDEX('Nhập liệu'!$H$10:$H$10000,'Chi tiết'!$O143))</f>
        <v/>
      </c>
      <c r="H143" s="275" t="str">
        <f ca="1">IF($O143="","",INDEX('Nhập liệu'!$I$10:$I$10000,'Chi tiết'!$O143))</f>
        <v/>
      </c>
      <c r="I143" s="275" t="str">
        <f ca="1">IF($O143="","",INDEX('Nhập liệu'!$J$10:$J$10000,'Chi tiết'!$O143))</f>
        <v/>
      </c>
      <c r="J143" s="275" t="str">
        <f ca="1">IF($O143="","",INDEX('Nhập liệu'!$K$10:$K$10000,'Chi tiết'!$O143))</f>
        <v/>
      </c>
      <c r="K143" s="275" t="str">
        <f ca="1">IF($O143="","",INDEX('Nhập liệu'!$L$10:$L$10000,'Chi tiết'!$O143))</f>
        <v/>
      </c>
      <c r="L143" s="275" t="str">
        <f ca="1">IF($O143="","",INDEX('Nhập liệu'!$M$10:$M$10000,'Chi tiết'!$O143))</f>
        <v/>
      </c>
      <c r="M143" s="275" t="str">
        <f ca="1">IF($O143="","",INDEX('Nhập liệu'!$N$10:$N$10000,'Chi tiết'!$O143))</f>
        <v/>
      </c>
      <c r="N143" s="275" t="str">
        <f ca="1">IF($O143="","",INDEX('Nhập liệu'!$O$10:$O$10000,'Chi tiết'!$O143))</f>
        <v/>
      </c>
      <c r="O143" s="266" t="str">
        <f ca="1">IF(TYPE(MATCH($D$6,OFFSET('Nhập liệu'!$C$10,O142,0):'Nhập liệu'!$C$10000,0)+O142)=16,"",MATCH($D$6,OFFSET('Nhập liệu'!$C$10,O142,0):'Nhập liệu'!$C$10000,0)+O142)</f>
        <v/>
      </c>
    </row>
    <row r="144" spans="2:15">
      <c r="B144" s="264" t="str">
        <f ca="1">IF($O144="","",INDEX('Nhập liệu'!$B$10:$B$10000,'Chi tiết'!$O144))</f>
        <v/>
      </c>
      <c r="C144" s="160" t="str">
        <f ca="1">IF($O144="","",INDEX('Nhập liệu'!$D$10:$D$10000,'Chi tiết'!$O144))</f>
        <v/>
      </c>
      <c r="D144" s="275" t="str">
        <f ca="1">IF($O144="","",INDEX('Nhập liệu'!$E$10:$E$10000,'Chi tiết'!$O144))</f>
        <v/>
      </c>
      <c r="E144" s="274" t="str">
        <f ca="1">IF($O144="","",INDEX('Nhập liệu'!$F$10:$F$10000,'Chi tiết'!$O144))</f>
        <v/>
      </c>
      <c r="F144" s="275" t="str">
        <f ca="1">IF($O144="","",INDEX('Nhập liệu'!$G$10:$G$10000,'Chi tiết'!$O144))</f>
        <v/>
      </c>
      <c r="G144" s="275" t="str">
        <f ca="1">IF($O144="","",INDEX('Nhập liệu'!$H$10:$H$10000,'Chi tiết'!$O144))</f>
        <v/>
      </c>
      <c r="H144" s="275" t="str">
        <f ca="1">IF($O144="","",INDEX('Nhập liệu'!$I$10:$I$10000,'Chi tiết'!$O144))</f>
        <v/>
      </c>
      <c r="I144" s="275" t="str">
        <f ca="1">IF($O144="","",INDEX('Nhập liệu'!$J$10:$J$10000,'Chi tiết'!$O144))</f>
        <v/>
      </c>
      <c r="J144" s="275" t="str">
        <f ca="1">IF($O144="","",INDEX('Nhập liệu'!$K$10:$K$10000,'Chi tiết'!$O144))</f>
        <v/>
      </c>
      <c r="K144" s="275" t="str">
        <f ca="1">IF($O144="","",INDEX('Nhập liệu'!$L$10:$L$10000,'Chi tiết'!$O144))</f>
        <v/>
      </c>
      <c r="L144" s="275" t="str">
        <f ca="1">IF($O144="","",INDEX('Nhập liệu'!$M$10:$M$10000,'Chi tiết'!$O144))</f>
        <v/>
      </c>
      <c r="M144" s="275" t="str">
        <f ca="1">IF($O144="","",INDEX('Nhập liệu'!$N$10:$N$10000,'Chi tiết'!$O144))</f>
        <v/>
      </c>
      <c r="N144" s="275" t="str">
        <f ca="1">IF($O144="","",INDEX('Nhập liệu'!$O$10:$O$10000,'Chi tiết'!$O144))</f>
        <v/>
      </c>
      <c r="O144" s="266" t="str">
        <f ca="1">IF(TYPE(MATCH($D$6,OFFSET('Nhập liệu'!$C$10,O143,0):'Nhập liệu'!$C$10000,0)+O143)=16,"",MATCH($D$6,OFFSET('Nhập liệu'!$C$10,O143,0):'Nhập liệu'!$C$10000,0)+O143)</f>
        <v/>
      </c>
    </row>
    <row r="145" spans="2:15">
      <c r="B145" s="264" t="str">
        <f ca="1">IF($O145="","",INDEX('Nhập liệu'!$B$10:$B$10000,'Chi tiết'!$O145))</f>
        <v/>
      </c>
      <c r="C145" s="160" t="str">
        <f ca="1">IF($O145="","",INDEX('Nhập liệu'!$D$10:$D$10000,'Chi tiết'!$O145))</f>
        <v/>
      </c>
      <c r="D145" s="275" t="str">
        <f ca="1">IF($O145="","",INDEX('Nhập liệu'!$E$10:$E$10000,'Chi tiết'!$O145))</f>
        <v/>
      </c>
      <c r="E145" s="274" t="str">
        <f ca="1">IF($O145="","",INDEX('Nhập liệu'!$F$10:$F$10000,'Chi tiết'!$O145))</f>
        <v/>
      </c>
      <c r="F145" s="275" t="str">
        <f ca="1">IF($O145="","",INDEX('Nhập liệu'!$G$10:$G$10000,'Chi tiết'!$O145))</f>
        <v/>
      </c>
      <c r="G145" s="275" t="str">
        <f ca="1">IF($O145="","",INDEX('Nhập liệu'!$H$10:$H$10000,'Chi tiết'!$O145))</f>
        <v/>
      </c>
      <c r="H145" s="275" t="str">
        <f ca="1">IF($O145="","",INDEX('Nhập liệu'!$I$10:$I$10000,'Chi tiết'!$O145))</f>
        <v/>
      </c>
      <c r="I145" s="275" t="str">
        <f ca="1">IF($O145="","",INDEX('Nhập liệu'!$J$10:$J$10000,'Chi tiết'!$O145))</f>
        <v/>
      </c>
      <c r="J145" s="275" t="str">
        <f ca="1">IF($O145="","",INDEX('Nhập liệu'!$K$10:$K$10000,'Chi tiết'!$O145))</f>
        <v/>
      </c>
      <c r="K145" s="275" t="str">
        <f ca="1">IF($O145="","",INDEX('Nhập liệu'!$L$10:$L$10000,'Chi tiết'!$O145))</f>
        <v/>
      </c>
      <c r="L145" s="275" t="str">
        <f ca="1">IF($O145="","",INDEX('Nhập liệu'!$M$10:$M$10000,'Chi tiết'!$O145))</f>
        <v/>
      </c>
      <c r="M145" s="275" t="str">
        <f ca="1">IF($O145="","",INDEX('Nhập liệu'!$N$10:$N$10000,'Chi tiết'!$O145))</f>
        <v/>
      </c>
      <c r="N145" s="275" t="str">
        <f ca="1">IF($O145="","",INDEX('Nhập liệu'!$O$10:$O$10000,'Chi tiết'!$O145))</f>
        <v/>
      </c>
      <c r="O145" s="266" t="str">
        <f ca="1">IF(TYPE(MATCH($D$6,OFFSET('Nhập liệu'!$C$10,O144,0):'Nhập liệu'!$C$10000,0)+O144)=16,"",MATCH($D$6,OFFSET('Nhập liệu'!$C$10,O144,0):'Nhập liệu'!$C$10000,0)+O144)</f>
        <v/>
      </c>
    </row>
    <row r="146" spans="2:15">
      <c r="B146" s="264" t="str">
        <f ca="1">IF($O146="","",INDEX('Nhập liệu'!$B$10:$B$10000,'Chi tiết'!$O146))</f>
        <v/>
      </c>
      <c r="C146" s="160" t="str">
        <f ca="1">IF($O146="","",INDEX('Nhập liệu'!$D$10:$D$10000,'Chi tiết'!$O146))</f>
        <v/>
      </c>
      <c r="D146" s="275" t="str">
        <f ca="1">IF($O146="","",INDEX('Nhập liệu'!$E$10:$E$10000,'Chi tiết'!$O146))</f>
        <v/>
      </c>
      <c r="E146" s="274" t="str">
        <f ca="1">IF($O146="","",INDEX('Nhập liệu'!$F$10:$F$10000,'Chi tiết'!$O146))</f>
        <v/>
      </c>
      <c r="F146" s="275" t="str">
        <f ca="1">IF($O146="","",INDEX('Nhập liệu'!$G$10:$G$10000,'Chi tiết'!$O146))</f>
        <v/>
      </c>
      <c r="G146" s="275" t="str">
        <f ca="1">IF($O146="","",INDEX('Nhập liệu'!$H$10:$H$10000,'Chi tiết'!$O146))</f>
        <v/>
      </c>
      <c r="H146" s="275" t="str">
        <f ca="1">IF($O146="","",INDEX('Nhập liệu'!$I$10:$I$10000,'Chi tiết'!$O146))</f>
        <v/>
      </c>
      <c r="I146" s="275" t="str">
        <f ca="1">IF($O146="","",INDEX('Nhập liệu'!$J$10:$J$10000,'Chi tiết'!$O146))</f>
        <v/>
      </c>
      <c r="J146" s="275" t="str">
        <f ca="1">IF($O146="","",INDEX('Nhập liệu'!$K$10:$K$10000,'Chi tiết'!$O146))</f>
        <v/>
      </c>
      <c r="K146" s="275" t="str">
        <f ca="1">IF($O146="","",INDEX('Nhập liệu'!$L$10:$L$10000,'Chi tiết'!$O146))</f>
        <v/>
      </c>
      <c r="L146" s="275" t="str">
        <f ca="1">IF($O146="","",INDEX('Nhập liệu'!$M$10:$M$10000,'Chi tiết'!$O146))</f>
        <v/>
      </c>
      <c r="M146" s="275" t="str">
        <f ca="1">IF($O146="","",INDEX('Nhập liệu'!$N$10:$N$10000,'Chi tiết'!$O146))</f>
        <v/>
      </c>
      <c r="N146" s="275" t="str">
        <f ca="1">IF($O146="","",INDEX('Nhập liệu'!$O$10:$O$10000,'Chi tiết'!$O146))</f>
        <v/>
      </c>
      <c r="O146" s="266" t="str">
        <f ca="1">IF(TYPE(MATCH($D$6,OFFSET('Nhập liệu'!$C$10,O145,0):'Nhập liệu'!$C$10000,0)+O145)=16,"",MATCH($D$6,OFFSET('Nhập liệu'!$C$10,O145,0):'Nhập liệu'!$C$10000,0)+O145)</f>
        <v/>
      </c>
    </row>
    <row r="147" spans="2:15">
      <c r="B147" s="264" t="str">
        <f ca="1">IF($O147="","",INDEX('Nhập liệu'!$B$10:$B$10000,'Chi tiết'!$O147))</f>
        <v/>
      </c>
      <c r="C147" s="160" t="str">
        <f ca="1">IF($O147="","",INDEX('Nhập liệu'!$D$10:$D$10000,'Chi tiết'!$O147))</f>
        <v/>
      </c>
      <c r="D147" s="275" t="str">
        <f ca="1">IF($O147="","",INDEX('Nhập liệu'!$E$10:$E$10000,'Chi tiết'!$O147))</f>
        <v/>
      </c>
      <c r="E147" s="274" t="str">
        <f ca="1">IF($O147="","",INDEX('Nhập liệu'!$F$10:$F$10000,'Chi tiết'!$O147))</f>
        <v/>
      </c>
      <c r="F147" s="275" t="str">
        <f ca="1">IF($O147="","",INDEX('Nhập liệu'!$G$10:$G$10000,'Chi tiết'!$O147))</f>
        <v/>
      </c>
      <c r="G147" s="275" t="str">
        <f ca="1">IF($O147="","",INDEX('Nhập liệu'!$H$10:$H$10000,'Chi tiết'!$O147))</f>
        <v/>
      </c>
      <c r="H147" s="275" t="str">
        <f ca="1">IF($O147="","",INDEX('Nhập liệu'!$I$10:$I$10000,'Chi tiết'!$O147))</f>
        <v/>
      </c>
      <c r="I147" s="275" t="str">
        <f ca="1">IF($O147="","",INDEX('Nhập liệu'!$J$10:$J$10000,'Chi tiết'!$O147))</f>
        <v/>
      </c>
      <c r="J147" s="275" t="str">
        <f ca="1">IF($O147="","",INDEX('Nhập liệu'!$K$10:$K$10000,'Chi tiết'!$O147))</f>
        <v/>
      </c>
      <c r="K147" s="275" t="str">
        <f ca="1">IF($O147="","",INDEX('Nhập liệu'!$L$10:$L$10000,'Chi tiết'!$O147))</f>
        <v/>
      </c>
      <c r="L147" s="275" t="str">
        <f ca="1">IF($O147="","",INDEX('Nhập liệu'!$M$10:$M$10000,'Chi tiết'!$O147))</f>
        <v/>
      </c>
      <c r="M147" s="275" t="str">
        <f ca="1">IF($O147="","",INDEX('Nhập liệu'!$N$10:$N$10000,'Chi tiết'!$O147))</f>
        <v/>
      </c>
      <c r="N147" s="275" t="str">
        <f ca="1">IF($O147="","",INDEX('Nhập liệu'!$O$10:$O$10000,'Chi tiết'!$O147))</f>
        <v/>
      </c>
      <c r="O147" s="266" t="str">
        <f ca="1">IF(TYPE(MATCH($D$6,OFFSET('Nhập liệu'!$C$10,O146,0):'Nhập liệu'!$C$10000,0)+O146)=16,"",MATCH($D$6,OFFSET('Nhập liệu'!$C$10,O146,0):'Nhập liệu'!$C$10000,0)+O146)</f>
        <v/>
      </c>
    </row>
    <row r="148" spans="2:15">
      <c r="B148" s="264" t="str">
        <f ca="1">IF($O148="","",INDEX('Nhập liệu'!$B$10:$B$10000,'Chi tiết'!$O148))</f>
        <v/>
      </c>
      <c r="C148" s="160" t="str">
        <f ca="1">IF($O148="","",INDEX('Nhập liệu'!$D$10:$D$10000,'Chi tiết'!$O148))</f>
        <v/>
      </c>
      <c r="D148" s="275" t="str">
        <f ca="1">IF($O148="","",INDEX('Nhập liệu'!$E$10:$E$10000,'Chi tiết'!$O148))</f>
        <v/>
      </c>
      <c r="E148" s="274" t="str">
        <f ca="1">IF($O148="","",INDEX('Nhập liệu'!$F$10:$F$10000,'Chi tiết'!$O148))</f>
        <v/>
      </c>
      <c r="F148" s="275" t="str">
        <f ca="1">IF($O148="","",INDEX('Nhập liệu'!$G$10:$G$10000,'Chi tiết'!$O148))</f>
        <v/>
      </c>
      <c r="G148" s="275" t="str">
        <f ca="1">IF($O148="","",INDEX('Nhập liệu'!$H$10:$H$10000,'Chi tiết'!$O148))</f>
        <v/>
      </c>
      <c r="H148" s="275" t="str">
        <f ca="1">IF($O148="","",INDEX('Nhập liệu'!$I$10:$I$10000,'Chi tiết'!$O148))</f>
        <v/>
      </c>
      <c r="I148" s="275" t="str">
        <f ca="1">IF($O148="","",INDEX('Nhập liệu'!$J$10:$J$10000,'Chi tiết'!$O148))</f>
        <v/>
      </c>
      <c r="J148" s="275" t="str">
        <f ca="1">IF($O148="","",INDEX('Nhập liệu'!$K$10:$K$10000,'Chi tiết'!$O148))</f>
        <v/>
      </c>
      <c r="K148" s="275" t="str">
        <f ca="1">IF($O148="","",INDEX('Nhập liệu'!$L$10:$L$10000,'Chi tiết'!$O148))</f>
        <v/>
      </c>
      <c r="L148" s="275" t="str">
        <f ca="1">IF($O148="","",INDEX('Nhập liệu'!$M$10:$M$10000,'Chi tiết'!$O148))</f>
        <v/>
      </c>
      <c r="M148" s="275" t="str">
        <f ca="1">IF($O148="","",INDEX('Nhập liệu'!$N$10:$N$10000,'Chi tiết'!$O148))</f>
        <v/>
      </c>
      <c r="N148" s="275" t="str">
        <f ca="1">IF($O148="","",INDEX('Nhập liệu'!$O$10:$O$10000,'Chi tiết'!$O148))</f>
        <v/>
      </c>
      <c r="O148" s="266" t="str">
        <f ca="1">IF(TYPE(MATCH($D$6,OFFSET('Nhập liệu'!$C$10,O147,0):'Nhập liệu'!$C$10000,0)+O147)=16,"",MATCH($D$6,OFFSET('Nhập liệu'!$C$10,O147,0):'Nhập liệu'!$C$10000,0)+O147)</f>
        <v/>
      </c>
    </row>
    <row r="149" spans="2:15">
      <c r="B149" s="264" t="str">
        <f ca="1">IF($O149="","",INDEX('Nhập liệu'!$B$10:$B$10000,'Chi tiết'!$O149))</f>
        <v/>
      </c>
      <c r="C149" s="160" t="str">
        <f ca="1">IF($O149="","",INDEX('Nhập liệu'!$D$10:$D$10000,'Chi tiết'!$O149))</f>
        <v/>
      </c>
      <c r="D149" s="275" t="str">
        <f ca="1">IF($O149="","",INDEX('Nhập liệu'!$E$10:$E$10000,'Chi tiết'!$O149))</f>
        <v/>
      </c>
      <c r="E149" s="274" t="str">
        <f ca="1">IF($O149="","",INDEX('Nhập liệu'!$F$10:$F$10000,'Chi tiết'!$O149))</f>
        <v/>
      </c>
      <c r="F149" s="275" t="str">
        <f ca="1">IF($O149="","",INDEX('Nhập liệu'!$G$10:$G$10000,'Chi tiết'!$O149))</f>
        <v/>
      </c>
      <c r="G149" s="275" t="str">
        <f ca="1">IF($O149="","",INDEX('Nhập liệu'!$H$10:$H$10000,'Chi tiết'!$O149))</f>
        <v/>
      </c>
      <c r="H149" s="275" t="str">
        <f ca="1">IF($O149="","",INDEX('Nhập liệu'!$I$10:$I$10000,'Chi tiết'!$O149))</f>
        <v/>
      </c>
      <c r="I149" s="275" t="str">
        <f ca="1">IF($O149="","",INDEX('Nhập liệu'!$J$10:$J$10000,'Chi tiết'!$O149))</f>
        <v/>
      </c>
      <c r="J149" s="275" t="str">
        <f ca="1">IF($O149="","",INDEX('Nhập liệu'!$K$10:$K$10000,'Chi tiết'!$O149))</f>
        <v/>
      </c>
      <c r="K149" s="275" t="str">
        <f ca="1">IF($O149="","",INDEX('Nhập liệu'!$L$10:$L$10000,'Chi tiết'!$O149))</f>
        <v/>
      </c>
      <c r="L149" s="275" t="str">
        <f ca="1">IF($O149="","",INDEX('Nhập liệu'!$M$10:$M$10000,'Chi tiết'!$O149))</f>
        <v/>
      </c>
      <c r="M149" s="275" t="str">
        <f ca="1">IF($O149="","",INDEX('Nhập liệu'!$N$10:$N$10000,'Chi tiết'!$O149))</f>
        <v/>
      </c>
      <c r="N149" s="275" t="str">
        <f ca="1">IF($O149="","",INDEX('Nhập liệu'!$O$10:$O$10000,'Chi tiết'!$O149))</f>
        <v/>
      </c>
      <c r="O149" s="266" t="str">
        <f ca="1">IF(TYPE(MATCH($D$6,OFFSET('Nhập liệu'!$C$10,O148,0):'Nhập liệu'!$C$10000,0)+O148)=16,"",MATCH($D$6,OFFSET('Nhập liệu'!$C$10,O148,0):'Nhập liệu'!$C$10000,0)+O148)</f>
        <v/>
      </c>
    </row>
    <row r="150" spans="2:15">
      <c r="B150" s="264" t="str">
        <f ca="1">IF($O150="","",INDEX('Nhập liệu'!$B$10:$B$10000,'Chi tiết'!$O150))</f>
        <v/>
      </c>
      <c r="C150" s="160" t="str">
        <f ca="1">IF($O150="","",INDEX('Nhập liệu'!$D$10:$D$10000,'Chi tiết'!$O150))</f>
        <v/>
      </c>
      <c r="D150" s="275" t="str">
        <f ca="1">IF($O150="","",INDEX('Nhập liệu'!$E$10:$E$10000,'Chi tiết'!$O150))</f>
        <v/>
      </c>
      <c r="E150" s="274" t="str">
        <f ca="1">IF($O150="","",INDEX('Nhập liệu'!$F$10:$F$10000,'Chi tiết'!$O150))</f>
        <v/>
      </c>
      <c r="F150" s="275" t="str">
        <f ca="1">IF($O150="","",INDEX('Nhập liệu'!$G$10:$G$10000,'Chi tiết'!$O150))</f>
        <v/>
      </c>
      <c r="G150" s="275" t="str">
        <f ca="1">IF($O150="","",INDEX('Nhập liệu'!$H$10:$H$10000,'Chi tiết'!$O150))</f>
        <v/>
      </c>
      <c r="H150" s="275" t="str">
        <f ca="1">IF($O150="","",INDEX('Nhập liệu'!$I$10:$I$10000,'Chi tiết'!$O150))</f>
        <v/>
      </c>
      <c r="I150" s="275" t="str">
        <f ca="1">IF($O150="","",INDEX('Nhập liệu'!$J$10:$J$10000,'Chi tiết'!$O150))</f>
        <v/>
      </c>
      <c r="J150" s="275" t="str">
        <f ca="1">IF($O150="","",INDEX('Nhập liệu'!$K$10:$K$10000,'Chi tiết'!$O150))</f>
        <v/>
      </c>
      <c r="K150" s="275" t="str">
        <f ca="1">IF($O150="","",INDEX('Nhập liệu'!$L$10:$L$10000,'Chi tiết'!$O150))</f>
        <v/>
      </c>
      <c r="L150" s="275" t="str">
        <f ca="1">IF($O150="","",INDEX('Nhập liệu'!$M$10:$M$10000,'Chi tiết'!$O150))</f>
        <v/>
      </c>
      <c r="M150" s="275" t="str">
        <f ca="1">IF($O150="","",INDEX('Nhập liệu'!$N$10:$N$10000,'Chi tiết'!$O150))</f>
        <v/>
      </c>
      <c r="N150" s="275" t="str">
        <f ca="1">IF($O150="","",INDEX('Nhập liệu'!$O$10:$O$10000,'Chi tiết'!$O150))</f>
        <v/>
      </c>
      <c r="O150" s="266" t="str">
        <f ca="1">IF(TYPE(MATCH($D$6,OFFSET('Nhập liệu'!$C$10,O149,0):'Nhập liệu'!$C$10000,0)+O149)=16,"",MATCH($D$6,OFFSET('Nhập liệu'!$C$10,O149,0):'Nhập liệu'!$C$10000,0)+O149)</f>
        <v/>
      </c>
    </row>
    <row r="151" spans="2:15">
      <c r="B151" s="264" t="str">
        <f ca="1">IF($O151="","",INDEX('Nhập liệu'!$B$10:$B$10000,'Chi tiết'!$O151))</f>
        <v/>
      </c>
      <c r="C151" s="160" t="str">
        <f ca="1">IF($O151="","",INDEX('Nhập liệu'!$D$10:$D$10000,'Chi tiết'!$O151))</f>
        <v/>
      </c>
      <c r="D151" s="275" t="str">
        <f ca="1">IF($O151="","",INDEX('Nhập liệu'!$E$10:$E$10000,'Chi tiết'!$O151))</f>
        <v/>
      </c>
      <c r="E151" s="274" t="str">
        <f ca="1">IF($O151="","",INDEX('Nhập liệu'!$F$10:$F$10000,'Chi tiết'!$O151))</f>
        <v/>
      </c>
      <c r="F151" s="275" t="str">
        <f ca="1">IF($O151="","",INDEX('Nhập liệu'!$G$10:$G$10000,'Chi tiết'!$O151))</f>
        <v/>
      </c>
      <c r="G151" s="275" t="str">
        <f ca="1">IF($O151="","",INDEX('Nhập liệu'!$H$10:$H$10000,'Chi tiết'!$O151))</f>
        <v/>
      </c>
      <c r="H151" s="275" t="str">
        <f ca="1">IF($O151="","",INDEX('Nhập liệu'!$I$10:$I$10000,'Chi tiết'!$O151))</f>
        <v/>
      </c>
      <c r="I151" s="275" t="str">
        <f ca="1">IF($O151="","",INDEX('Nhập liệu'!$J$10:$J$10000,'Chi tiết'!$O151))</f>
        <v/>
      </c>
      <c r="J151" s="275" t="str">
        <f ca="1">IF($O151="","",INDEX('Nhập liệu'!$K$10:$K$10000,'Chi tiết'!$O151))</f>
        <v/>
      </c>
      <c r="K151" s="275" t="str">
        <f ca="1">IF($O151="","",INDEX('Nhập liệu'!$L$10:$L$10000,'Chi tiết'!$O151))</f>
        <v/>
      </c>
      <c r="L151" s="275" t="str">
        <f ca="1">IF($O151="","",INDEX('Nhập liệu'!$M$10:$M$10000,'Chi tiết'!$O151))</f>
        <v/>
      </c>
      <c r="M151" s="275" t="str">
        <f ca="1">IF($O151="","",INDEX('Nhập liệu'!$N$10:$N$10000,'Chi tiết'!$O151))</f>
        <v/>
      </c>
      <c r="N151" s="275" t="str">
        <f ca="1">IF($O151="","",INDEX('Nhập liệu'!$O$10:$O$10000,'Chi tiết'!$O151))</f>
        <v/>
      </c>
      <c r="O151" s="266" t="str">
        <f ca="1">IF(TYPE(MATCH($D$6,OFFSET('Nhập liệu'!$C$10,O150,0):'Nhập liệu'!$C$10000,0)+O150)=16,"",MATCH($D$6,OFFSET('Nhập liệu'!$C$10,O150,0):'Nhập liệu'!$C$10000,0)+O150)</f>
        <v/>
      </c>
    </row>
    <row r="152" spans="2:15">
      <c r="B152" s="264" t="str">
        <f ca="1">IF($O152="","",INDEX('Nhập liệu'!$B$10:$B$10000,'Chi tiết'!$O152))</f>
        <v/>
      </c>
      <c r="C152" s="160" t="str">
        <f ca="1">IF($O152="","",INDEX('Nhập liệu'!$D$10:$D$10000,'Chi tiết'!$O152))</f>
        <v/>
      </c>
      <c r="D152" s="275" t="str">
        <f ca="1">IF($O152="","",INDEX('Nhập liệu'!$E$10:$E$10000,'Chi tiết'!$O152))</f>
        <v/>
      </c>
      <c r="E152" s="274" t="str">
        <f ca="1">IF($O152="","",INDEX('Nhập liệu'!$F$10:$F$10000,'Chi tiết'!$O152))</f>
        <v/>
      </c>
      <c r="F152" s="275" t="str">
        <f ca="1">IF($O152="","",INDEX('Nhập liệu'!$G$10:$G$10000,'Chi tiết'!$O152))</f>
        <v/>
      </c>
      <c r="G152" s="275" t="str">
        <f ca="1">IF($O152="","",INDEX('Nhập liệu'!$H$10:$H$10000,'Chi tiết'!$O152))</f>
        <v/>
      </c>
      <c r="H152" s="275" t="str">
        <f ca="1">IF($O152="","",INDEX('Nhập liệu'!$I$10:$I$10000,'Chi tiết'!$O152))</f>
        <v/>
      </c>
      <c r="I152" s="275" t="str">
        <f ca="1">IF($O152="","",INDEX('Nhập liệu'!$J$10:$J$10000,'Chi tiết'!$O152))</f>
        <v/>
      </c>
      <c r="J152" s="275" t="str">
        <f ca="1">IF($O152="","",INDEX('Nhập liệu'!$K$10:$K$10000,'Chi tiết'!$O152))</f>
        <v/>
      </c>
      <c r="K152" s="275" t="str">
        <f ca="1">IF($O152="","",INDEX('Nhập liệu'!$L$10:$L$10000,'Chi tiết'!$O152))</f>
        <v/>
      </c>
      <c r="L152" s="275" t="str">
        <f ca="1">IF($O152="","",INDEX('Nhập liệu'!$M$10:$M$10000,'Chi tiết'!$O152))</f>
        <v/>
      </c>
      <c r="M152" s="275" t="str">
        <f ca="1">IF($O152="","",INDEX('Nhập liệu'!$N$10:$N$10000,'Chi tiết'!$O152))</f>
        <v/>
      </c>
      <c r="N152" s="275" t="str">
        <f ca="1">IF($O152="","",INDEX('Nhập liệu'!$O$10:$O$10000,'Chi tiết'!$O152))</f>
        <v/>
      </c>
      <c r="O152" s="266" t="str">
        <f ca="1">IF(TYPE(MATCH($D$6,OFFSET('Nhập liệu'!$C$10,O151,0):'Nhập liệu'!$C$10000,0)+O151)=16,"",MATCH($D$6,OFFSET('Nhập liệu'!$C$10,O151,0):'Nhập liệu'!$C$10000,0)+O151)</f>
        <v/>
      </c>
    </row>
    <row r="153" spans="2:15">
      <c r="B153" s="264" t="str">
        <f ca="1">IF($O153="","",INDEX('Nhập liệu'!$B$10:$B$10000,'Chi tiết'!$O153))</f>
        <v/>
      </c>
      <c r="C153" s="160" t="str">
        <f ca="1">IF($O153="","",INDEX('Nhập liệu'!$D$10:$D$10000,'Chi tiết'!$O153))</f>
        <v/>
      </c>
      <c r="D153" s="275" t="str">
        <f ca="1">IF($O153="","",INDEX('Nhập liệu'!$E$10:$E$10000,'Chi tiết'!$O153))</f>
        <v/>
      </c>
      <c r="E153" s="274" t="str">
        <f ca="1">IF($O153="","",INDEX('Nhập liệu'!$F$10:$F$10000,'Chi tiết'!$O153))</f>
        <v/>
      </c>
      <c r="F153" s="275" t="str">
        <f ca="1">IF($O153="","",INDEX('Nhập liệu'!$G$10:$G$10000,'Chi tiết'!$O153))</f>
        <v/>
      </c>
      <c r="G153" s="275" t="str">
        <f ca="1">IF($O153="","",INDEX('Nhập liệu'!$H$10:$H$10000,'Chi tiết'!$O153))</f>
        <v/>
      </c>
      <c r="H153" s="275" t="str">
        <f ca="1">IF($O153="","",INDEX('Nhập liệu'!$I$10:$I$10000,'Chi tiết'!$O153))</f>
        <v/>
      </c>
      <c r="I153" s="275" t="str">
        <f ca="1">IF($O153="","",INDEX('Nhập liệu'!$J$10:$J$10000,'Chi tiết'!$O153))</f>
        <v/>
      </c>
      <c r="J153" s="275" t="str">
        <f ca="1">IF($O153="","",INDEX('Nhập liệu'!$K$10:$K$10000,'Chi tiết'!$O153))</f>
        <v/>
      </c>
      <c r="K153" s="275" t="str">
        <f ca="1">IF($O153="","",INDEX('Nhập liệu'!$L$10:$L$10000,'Chi tiết'!$O153))</f>
        <v/>
      </c>
      <c r="L153" s="275" t="str">
        <f ca="1">IF($O153="","",INDEX('Nhập liệu'!$M$10:$M$10000,'Chi tiết'!$O153))</f>
        <v/>
      </c>
      <c r="M153" s="275" t="str">
        <f ca="1">IF($O153="","",INDEX('Nhập liệu'!$N$10:$N$10000,'Chi tiết'!$O153))</f>
        <v/>
      </c>
      <c r="N153" s="275" t="str">
        <f ca="1">IF($O153="","",INDEX('Nhập liệu'!$O$10:$O$10000,'Chi tiết'!$O153))</f>
        <v/>
      </c>
      <c r="O153" s="266" t="str">
        <f ca="1">IF(TYPE(MATCH($D$6,OFFSET('Nhập liệu'!$C$10,O152,0):'Nhập liệu'!$C$10000,0)+O152)=16,"",MATCH($D$6,OFFSET('Nhập liệu'!$C$10,O152,0):'Nhập liệu'!$C$10000,0)+O152)</f>
        <v/>
      </c>
    </row>
    <row r="154" spans="2:15">
      <c r="B154" s="264" t="str">
        <f ca="1">IF($O154="","",INDEX('Nhập liệu'!$B$10:$B$10000,'Chi tiết'!$O154))</f>
        <v/>
      </c>
      <c r="C154" s="160" t="str">
        <f ca="1">IF($O154="","",INDEX('Nhập liệu'!$D$10:$D$10000,'Chi tiết'!$O154))</f>
        <v/>
      </c>
      <c r="D154" s="275" t="str">
        <f ca="1">IF($O154="","",INDEX('Nhập liệu'!$E$10:$E$10000,'Chi tiết'!$O154))</f>
        <v/>
      </c>
      <c r="E154" s="274" t="str">
        <f ca="1">IF($O154="","",INDEX('Nhập liệu'!$F$10:$F$10000,'Chi tiết'!$O154))</f>
        <v/>
      </c>
      <c r="F154" s="275" t="str">
        <f ca="1">IF($O154="","",INDEX('Nhập liệu'!$G$10:$G$10000,'Chi tiết'!$O154))</f>
        <v/>
      </c>
      <c r="G154" s="275" t="str">
        <f ca="1">IF($O154="","",INDEX('Nhập liệu'!$H$10:$H$10000,'Chi tiết'!$O154))</f>
        <v/>
      </c>
      <c r="H154" s="275" t="str">
        <f ca="1">IF($O154="","",INDEX('Nhập liệu'!$I$10:$I$10000,'Chi tiết'!$O154))</f>
        <v/>
      </c>
      <c r="I154" s="275" t="str">
        <f ca="1">IF($O154="","",INDEX('Nhập liệu'!$J$10:$J$10000,'Chi tiết'!$O154))</f>
        <v/>
      </c>
      <c r="J154" s="275" t="str">
        <f ca="1">IF($O154="","",INDEX('Nhập liệu'!$K$10:$K$10000,'Chi tiết'!$O154))</f>
        <v/>
      </c>
      <c r="K154" s="275" t="str">
        <f ca="1">IF($O154="","",INDEX('Nhập liệu'!$L$10:$L$10000,'Chi tiết'!$O154))</f>
        <v/>
      </c>
      <c r="L154" s="275" t="str">
        <f ca="1">IF($O154="","",INDEX('Nhập liệu'!$M$10:$M$10000,'Chi tiết'!$O154))</f>
        <v/>
      </c>
      <c r="M154" s="275" t="str">
        <f ca="1">IF($O154="","",INDEX('Nhập liệu'!$N$10:$N$10000,'Chi tiết'!$O154))</f>
        <v/>
      </c>
      <c r="N154" s="275" t="str">
        <f ca="1">IF($O154="","",INDEX('Nhập liệu'!$O$10:$O$10000,'Chi tiết'!$O154))</f>
        <v/>
      </c>
      <c r="O154" s="266" t="str">
        <f ca="1">IF(TYPE(MATCH($D$6,OFFSET('Nhập liệu'!$C$10,O153,0):'Nhập liệu'!$C$10000,0)+O153)=16,"",MATCH($D$6,OFFSET('Nhập liệu'!$C$10,O153,0):'Nhập liệu'!$C$10000,0)+O153)</f>
        <v/>
      </c>
    </row>
    <row r="155" spans="2:15">
      <c r="B155" s="264" t="str">
        <f ca="1">IF($O155="","",INDEX('Nhập liệu'!$B$10:$B$10000,'Chi tiết'!$O155))</f>
        <v/>
      </c>
      <c r="C155" s="160" t="str">
        <f ca="1">IF($O155="","",INDEX('Nhập liệu'!$D$10:$D$10000,'Chi tiết'!$O155))</f>
        <v/>
      </c>
      <c r="D155" s="275" t="str">
        <f ca="1">IF($O155="","",INDEX('Nhập liệu'!$E$10:$E$10000,'Chi tiết'!$O155))</f>
        <v/>
      </c>
      <c r="E155" s="274" t="str">
        <f ca="1">IF($O155="","",INDEX('Nhập liệu'!$F$10:$F$10000,'Chi tiết'!$O155))</f>
        <v/>
      </c>
      <c r="F155" s="275" t="str">
        <f ca="1">IF($O155="","",INDEX('Nhập liệu'!$G$10:$G$10000,'Chi tiết'!$O155))</f>
        <v/>
      </c>
      <c r="G155" s="275" t="str">
        <f ca="1">IF($O155="","",INDEX('Nhập liệu'!$H$10:$H$10000,'Chi tiết'!$O155))</f>
        <v/>
      </c>
      <c r="H155" s="275" t="str">
        <f ca="1">IF($O155="","",INDEX('Nhập liệu'!$I$10:$I$10000,'Chi tiết'!$O155))</f>
        <v/>
      </c>
      <c r="I155" s="275" t="str">
        <f ca="1">IF($O155="","",INDEX('Nhập liệu'!$J$10:$J$10000,'Chi tiết'!$O155))</f>
        <v/>
      </c>
      <c r="J155" s="275" t="str">
        <f ca="1">IF($O155="","",INDEX('Nhập liệu'!$K$10:$K$10000,'Chi tiết'!$O155))</f>
        <v/>
      </c>
      <c r="K155" s="275" t="str">
        <f ca="1">IF($O155="","",INDEX('Nhập liệu'!$L$10:$L$10000,'Chi tiết'!$O155))</f>
        <v/>
      </c>
      <c r="L155" s="275" t="str">
        <f ca="1">IF($O155="","",INDEX('Nhập liệu'!$M$10:$M$10000,'Chi tiết'!$O155))</f>
        <v/>
      </c>
      <c r="M155" s="275" t="str">
        <f ca="1">IF($O155="","",INDEX('Nhập liệu'!$N$10:$N$10000,'Chi tiết'!$O155))</f>
        <v/>
      </c>
      <c r="N155" s="275" t="str">
        <f ca="1">IF($O155="","",INDEX('Nhập liệu'!$O$10:$O$10000,'Chi tiết'!$O155))</f>
        <v/>
      </c>
      <c r="O155" s="266" t="str">
        <f ca="1">IF(TYPE(MATCH($D$6,OFFSET('Nhập liệu'!$C$10,O154,0):'Nhập liệu'!$C$10000,0)+O154)=16,"",MATCH($D$6,OFFSET('Nhập liệu'!$C$10,O154,0):'Nhập liệu'!$C$10000,0)+O154)</f>
        <v/>
      </c>
    </row>
    <row r="156" spans="2:15">
      <c r="B156" s="264" t="str">
        <f ca="1">IF($O156="","",INDEX('Nhập liệu'!$B$10:$B$10000,'Chi tiết'!$O156))</f>
        <v/>
      </c>
      <c r="C156" s="160" t="str">
        <f ca="1">IF($O156="","",INDEX('Nhập liệu'!$D$10:$D$10000,'Chi tiết'!$O156))</f>
        <v/>
      </c>
      <c r="D156" s="275" t="str">
        <f ca="1">IF($O156="","",INDEX('Nhập liệu'!$E$10:$E$10000,'Chi tiết'!$O156))</f>
        <v/>
      </c>
      <c r="E156" s="274" t="str">
        <f ca="1">IF($O156="","",INDEX('Nhập liệu'!$F$10:$F$10000,'Chi tiết'!$O156))</f>
        <v/>
      </c>
      <c r="F156" s="275" t="str">
        <f ca="1">IF($O156="","",INDEX('Nhập liệu'!$G$10:$G$10000,'Chi tiết'!$O156))</f>
        <v/>
      </c>
      <c r="G156" s="275" t="str">
        <f ca="1">IF($O156="","",INDEX('Nhập liệu'!$H$10:$H$10000,'Chi tiết'!$O156))</f>
        <v/>
      </c>
      <c r="H156" s="275" t="str">
        <f ca="1">IF($O156="","",INDEX('Nhập liệu'!$I$10:$I$10000,'Chi tiết'!$O156))</f>
        <v/>
      </c>
      <c r="I156" s="275" t="str">
        <f ca="1">IF($O156="","",INDEX('Nhập liệu'!$J$10:$J$10000,'Chi tiết'!$O156))</f>
        <v/>
      </c>
      <c r="J156" s="275" t="str">
        <f ca="1">IF($O156="","",INDEX('Nhập liệu'!$K$10:$K$10000,'Chi tiết'!$O156))</f>
        <v/>
      </c>
      <c r="K156" s="275" t="str">
        <f ca="1">IF($O156="","",INDEX('Nhập liệu'!$L$10:$L$10000,'Chi tiết'!$O156))</f>
        <v/>
      </c>
      <c r="L156" s="275" t="str">
        <f ca="1">IF($O156="","",INDEX('Nhập liệu'!$M$10:$M$10000,'Chi tiết'!$O156))</f>
        <v/>
      </c>
      <c r="M156" s="275" t="str">
        <f ca="1">IF($O156="","",INDEX('Nhập liệu'!$N$10:$N$10000,'Chi tiết'!$O156))</f>
        <v/>
      </c>
      <c r="N156" s="275" t="str">
        <f ca="1">IF($O156="","",INDEX('Nhập liệu'!$O$10:$O$10000,'Chi tiết'!$O156))</f>
        <v/>
      </c>
      <c r="O156" s="266" t="str">
        <f ca="1">IF(TYPE(MATCH($D$6,OFFSET('Nhập liệu'!$C$10,O155,0):'Nhập liệu'!$C$10000,0)+O155)=16,"",MATCH($D$6,OFFSET('Nhập liệu'!$C$10,O155,0):'Nhập liệu'!$C$10000,0)+O155)</f>
        <v/>
      </c>
    </row>
    <row r="157" spans="2:15">
      <c r="B157" s="264" t="str">
        <f ca="1">IF($O157="","",INDEX('Nhập liệu'!$B$10:$B$10000,'Chi tiết'!$O157))</f>
        <v/>
      </c>
      <c r="C157" s="160" t="str">
        <f ca="1">IF($O157="","",INDEX('Nhập liệu'!$D$10:$D$10000,'Chi tiết'!$O157))</f>
        <v/>
      </c>
      <c r="D157" s="275" t="str">
        <f ca="1">IF($O157="","",INDEX('Nhập liệu'!$E$10:$E$10000,'Chi tiết'!$O157))</f>
        <v/>
      </c>
      <c r="E157" s="274" t="str">
        <f ca="1">IF($O157="","",INDEX('Nhập liệu'!$F$10:$F$10000,'Chi tiết'!$O157))</f>
        <v/>
      </c>
      <c r="F157" s="275" t="str">
        <f ca="1">IF($O157="","",INDEX('Nhập liệu'!$G$10:$G$10000,'Chi tiết'!$O157))</f>
        <v/>
      </c>
      <c r="G157" s="275" t="str">
        <f ca="1">IF($O157="","",INDEX('Nhập liệu'!$H$10:$H$10000,'Chi tiết'!$O157))</f>
        <v/>
      </c>
      <c r="H157" s="275" t="str">
        <f ca="1">IF($O157="","",INDEX('Nhập liệu'!$I$10:$I$10000,'Chi tiết'!$O157))</f>
        <v/>
      </c>
      <c r="I157" s="275" t="str">
        <f ca="1">IF($O157="","",INDEX('Nhập liệu'!$J$10:$J$10000,'Chi tiết'!$O157))</f>
        <v/>
      </c>
      <c r="J157" s="275" t="str">
        <f ca="1">IF($O157="","",INDEX('Nhập liệu'!$K$10:$K$10000,'Chi tiết'!$O157))</f>
        <v/>
      </c>
      <c r="K157" s="275" t="str">
        <f ca="1">IF($O157="","",INDEX('Nhập liệu'!$L$10:$L$10000,'Chi tiết'!$O157))</f>
        <v/>
      </c>
      <c r="L157" s="275" t="str">
        <f ca="1">IF($O157="","",INDEX('Nhập liệu'!$M$10:$M$10000,'Chi tiết'!$O157))</f>
        <v/>
      </c>
      <c r="M157" s="275" t="str">
        <f ca="1">IF($O157="","",INDEX('Nhập liệu'!$N$10:$N$10000,'Chi tiết'!$O157))</f>
        <v/>
      </c>
      <c r="N157" s="275" t="str">
        <f ca="1">IF($O157="","",INDEX('Nhập liệu'!$O$10:$O$10000,'Chi tiết'!$O157))</f>
        <v/>
      </c>
      <c r="O157" s="266" t="str">
        <f ca="1">IF(TYPE(MATCH($D$6,OFFSET('Nhập liệu'!$C$10,O156,0):'Nhập liệu'!$C$10000,0)+O156)=16,"",MATCH($D$6,OFFSET('Nhập liệu'!$C$10,O156,0):'Nhập liệu'!$C$10000,0)+O156)</f>
        <v/>
      </c>
    </row>
    <row r="158" spans="2:15">
      <c r="B158" s="264" t="str">
        <f ca="1">IF($O158="","",INDEX('Nhập liệu'!$B$10:$B$10000,'Chi tiết'!$O158))</f>
        <v/>
      </c>
      <c r="C158" s="160" t="str">
        <f ca="1">IF($O158="","",INDEX('Nhập liệu'!$D$10:$D$10000,'Chi tiết'!$O158))</f>
        <v/>
      </c>
      <c r="D158" s="275" t="str">
        <f ca="1">IF($O158="","",INDEX('Nhập liệu'!$E$10:$E$10000,'Chi tiết'!$O158))</f>
        <v/>
      </c>
      <c r="E158" s="274" t="str">
        <f ca="1">IF($O158="","",INDEX('Nhập liệu'!$F$10:$F$10000,'Chi tiết'!$O158))</f>
        <v/>
      </c>
      <c r="F158" s="275" t="str">
        <f ca="1">IF($O158="","",INDEX('Nhập liệu'!$G$10:$G$10000,'Chi tiết'!$O158))</f>
        <v/>
      </c>
      <c r="G158" s="275" t="str">
        <f ca="1">IF($O158="","",INDEX('Nhập liệu'!$H$10:$H$10000,'Chi tiết'!$O158))</f>
        <v/>
      </c>
      <c r="H158" s="275" t="str">
        <f ca="1">IF($O158="","",INDEX('Nhập liệu'!$I$10:$I$10000,'Chi tiết'!$O158))</f>
        <v/>
      </c>
      <c r="I158" s="275" t="str">
        <f ca="1">IF($O158="","",INDEX('Nhập liệu'!$J$10:$J$10000,'Chi tiết'!$O158))</f>
        <v/>
      </c>
      <c r="J158" s="275" t="str">
        <f ca="1">IF($O158="","",INDEX('Nhập liệu'!$K$10:$K$10000,'Chi tiết'!$O158))</f>
        <v/>
      </c>
      <c r="K158" s="275" t="str">
        <f ca="1">IF($O158="","",INDEX('Nhập liệu'!$L$10:$L$10000,'Chi tiết'!$O158))</f>
        <v/>
      </c>
      <c r="L158" s="275" t="str">
        <f ca="1">IF($O158="","",INDEX('Nhập liệu'!$M$10:$M$10000,'Chi tiết'!$O158))</f>
        <v/>
      </c>
      <c r="M158" s="275" t="str">
        <f ca="1">IF($O158="","",INDEX('Nhập liệu'!$N$10:$N$10000,'Chi tiết'!$O158))</f>
        <v/>
      </c>
      <c r="N158" s="275" t="str">
        <f ca="1">IF($O158="","",INDEX('Nhập liệu'!$O$10:$O$10000,'Chi tiết'!$O158))</f>
        <v/>
      </c>
      <c r="O158" s="266" t="str">
        <f ca="1">IF(TYPE(MATCH($D$6,OFFSET('Nhập liệu'!$C$10,O157,0):'Nhập liệu'!$C$10000,0)+O157)=16,"",MATCH($D$6,OFFSET('Nhập liệu'!$C$10,O157,0):'Nhập liệu'!$C$10000,0)+O157)</f>
        <v/>
      </c>
    </row>
    <row r="159" spans="2:15">
      <c r="B159" s="264" t="str">
        <f ca="1">IF($O159="","",INDEX('Nhập liệu'!$B$10:$B$10000,'Chi tiết'!$O159))</f>
        <v/>
      </c>
      <c r="C159" s="160" t="str">
        <f ca="1">IF($O159="","",INDEX('Nhập liệu'!$D$10:$D$10000,'Chi tiết'!$O159))</f>
        <v/>
      </c>
      <c r="D159" s="275" t="str">
        <f ca="1">IF($O159="","",INDEX('Nhập liệu'!$E$10:$E$10000,'Chi tiết'!$O159))</f>
        <v/>
      </c>
      <c r="E159" s="274" t="str">
        <f ca="1">IF($O159="","",INDEX('Nhập liệu'!$F$10:$F$10000,'Chi tiết'!$O159))</f>
        <v/>
      </c>
      <c r="F159" s="275" t="str">
        <f ca="1">IF($O159="","",INDEX('Nhập liệu'!$G$10:$G$10000,'Chi tiết'!$O159))</f>
        <v/>
      </c>
      <c r="G159" s="275" t="str">
        <f ca="1">IF($O159="","",INDEX('Nhập liệu'!$H$10:$H$10000,'Chi tiết'!$O159))</f>
        <v/>
      </c>
      <c r="H159" s="275" t="str">
        <f ca="1">IF($O159="","",INDEX('Nhập liệu'!$I$10:$I$10000,'Chi tiết'!$O159))</f>
        <v/>
      </c>
      <c r="I159" s="275" t="str">
        <f ca="1">IF($O159="","",INDEX('Nhập liệu'!$J$10:$J$10000,'Chi tiết'!$O159))</f>
        <v/>
      </c>
      <c r="J159" s="275" t="str">
        <f ca="1">IF($O159="","",INDEX('Nhập liệu'!$K$10:$K$10000,'Chi tiết'!$O159))</f>
        <v/>
      </c>
      <c r="K159" s="275" t="str">
        <f ca="1">IF($O159="","",INDEX('Nhập liệu'!$L$10:$L$10000,'Chi tiết'!$O159))</f>
        <v/>
      </c>
      <c r="L159" s="275" t="str">
        <f ca="1">IF($O159="","",INDEX('Nhập liệu'!$M$10:$M$10000,'Chi tiết'!$O159))</f>
        <v/>
      </c>
      <c r="M159" s="275" t="str">
        <f ca="1">IF($O159="","",INDEX('Nhập liệu'!$N$10:$N$10000,'Chi tiết'!$O159))</f>
        <v/>
      </c>
      <c r="N159" s="275" t="str">
        <f ca="1">IF($O159="","",INDEX('Nhập liệu'!$O$10:$O$10000,'Chi tiết'!$O159))</f>
        <v/>
      </c>
      <c r="O159" s="266" t="str">
        <f ca="1">IF(TYPE(MATCH($D$6,OFFSET('Nhập liệu'!$C$10,O158,0):'Nhập liệu'!$C$10000,0)+O158)=16,"",MATCH($D$6,OFFSET('Nhập liệu'!$C$10,O158,0):'Nhập liệu'!$C$10000,0)+O158)</f>
        <v/>
      </c>
    </row>
    <row r="160" spans="2:15">
      <c r="B160" s="264" t="str">
        <f ca="1">IF($O160="","",INDEX('Nhập liệu'!$B$10:$B$10000,'Chi tiết'!$O160))</f>
        <v/>
      </c>
      <c r="C160" s="160" t="str">
        <f ca="1">IF($O160="","",INDEX('Nhập liệu'!$D$10:$D$10000,'Chi tiết'!$O160))</f>
        <v/>
      </c>
      <c r="D160" s="275" t="str">
        <f ca="1">IF($O160="","",INDEX('Nhập liệu'!$E$10:$E$10000,'Chi tiết'!$O160))</f>
        <v/>
      </c>
      <c r="E160" s="274" t="str">
        <f ca="1">IF($O160="","",INDEX('Nhập liệu'!$F$10:$F$10000,'Chi tiết'!$O160))</f>
        <v/>
      </c>
      <c r="F160" s="275" t="str">
        <f ca="1">IF($O160="","",INDEX('Nhập liệu'!$G$10:$G$10000,'Chi tiết'!$O160))</f>
        <v/>
      </c>
      <c r="G160" s="275" t="str">
        <f ca="1">IF($O160="","",INDEX('Nhập liệu'!$H$10:$H$10000,'Chi tiết'!$O160))</f>
        <v/>
      </c>
      <c r="H160" s="275" t="str">
        <f ca="1">IF($O160="","",INDEX('Nhập liệu'!$I$10:$I$10000,'Chi tiết'!$O160))</f>
        <v/>
      </c>
      <c r="I160" s="275" t="str">
        <f ca="1">IF($O160="","",INDEX('Nhập liệu'!$J$10:$J$10000,'Chi tiết'!$O160))</f>
        <v/>
      </c>
      <c r="J160" s="275" t="str">
        <f ca="1">IF($O160="","",INDEX('Nhập liệu'!$K$10:$K$10000,'Chi tiết'!$O160))</f>
        <v/>
      </c>
      <c r="K160" s="275" t="str">
        <f ca="1">IF($O160="","",INDEX('Nhập liệu'!$L$10:$L$10000,'Chi tiết'!$O160))</f>
        <v/>
      </c>
      <c r="L160" s="275" t="str">
        <f ca="1">IF($O160="","",INDEX('Nhập liệu'!$M$10:$M$10000,'Chi tiết'!$O160))</f>
        <v/>
      </c>
      <c r="M160" s="275" t="str">
        <f ca="1">IF($O160="","",INDEX('Nhập liệu'!$N$10:$N$10000,'Chi tiết'!$O160))</f>
        <v/>
      </c>
      <c r="N160" s="275" t="str">
        <f ca="1">IF($O160="","",INDEX('Nhập liệu'!$O$10:$O$10000,'Chi tiết'!$O160))</f>
        <v/>
      </c>
      <c r="O160" s="266" t="str">
        <f ca="1">IF(TYPE(MATCH($D$6,OFFSET('Nhập liệu'!$C$10,O159,0):'Nhập liệu'!$C$10000,0)+O159)=16,"",MATCH($D$6,OFFSET('Nhập liệu'!$C$10,O159,0):'Nhập liệu'!$C$10000,0)+O159)</f>
        <v/>
      </c>
    </row>
    <row r="161" spans="2:15">
      <c r="B161" s="264" t="str">
        <f ca="1">IF($O161="","",INDEX('Nhập liệu'!$B$10:$B$10000,'Chi tiết'!$O161))</f>
        <v/>
      </c>
      <c r="C161" s="160" t="str">
        <f ca="1">IF($O161="","",INDEX('Nhập liệu'!$D$10:$D$10000,'Chi tiết'!$O161))</f>
        <v/>
      </c>
      <c r="D161" s="275" t="str">
        <f ca="1">IF($O161="","",INDEX('Nhập liệu'!$E$10:$E$10000,'Chi tiết'!$O161))</f>
        <v/>
      </c>
      <c r="E161" s="274" t="str">
        <f ca="1">IF($O161="","",INDEX('Nhập liệu'!$F$10:$F$10000,'Chi tiết'!$O161))</f>
        <v/>
      </c>
      <c r="F161" s="275" t="str">
        <f ca="1">IF($O161="","",INDEX('Nhập liệu'!$G$10:$G$10000,'Chi tiết'!$O161))</f>
        <v/>
      </c>
      <c r="G161" s="275" t="str">
        <f ca="1">IF($O161="","",INDEX('Nhập liệu'!$H$10:$H$10000,'Chi tiết'!$O161))</f>
        <v/>
      </c>
      <c r="H161" s="275" t="str">
        <f ca="1">IF($O161="","",INDEX('Nhập liệu'!$I$10:$I$10000,'Chi tiết'!$O161))</f>
        <v/>
      </c>
      <c r="I161" s="275" t="str">
        <f ca="1">IF($O161="","",INDEX('Nhập liệu'!$J$10:$J$10000,'Chi tiết'!$O161))</f>
        <v/>
      </c>
      <c r="J161" s="275" t="str">
        <f ca="1">IF($O161="","",INDEX('Nhập liệu'!$K$10:$K$10000,'Chi tiết'!$O161))</f>
        <v/>
      </c>
      <c r="K161" s="275" t="str">
        <f ca="1">IF($O161="","",INDEX('Nhập liệu'!$L$10:$L$10000,'Chi tiết'!$O161))</f>
        <v/>
      </c>
      <c r="L161" s="275" t="str">
        <f ca="1">IF($O161="","",INDEX('Nhập liệu'!$M$10:$M$10000,'Chi tiết'!$O161))</f>
        <v/>
      </c>
      <c r="M161" s="275" t="str">
        <f ca="1">IF($O161="","",INDEX('Nhập liệu'!$N$10:$N$10000,'Chi tiết'!$O161))</f>
        <v/>
      </c>
      <c r="N161" s="275" t="str">
        <f ca="1">IF($O161="","",INDEX('Nhập liệu'!$O$10:$O$10000,'Chi tiết'!$O161))</f>
        <v/>
      </c>
      <c r="O161" s="266" t="str">
        <f ca="1">IF(TYPE(MATCH($D$6,OFFSET('Nhập liệu'!$C$10,O160,0):'Nhập liệu'!$C$10000,0)+O160)=16,"",MATCH($D$6,OFFSET('Nhập liệu'!$C$10,O160,0):'Nhập liệu'!$C$10000,0)+O160)</f>
        <v/>
      </c>
    </row>
    <row r="162" spans="2:15">
      <c r="B162" s="264" t="str">
        <f ca="1">IF($O162="","",INDEX('Nhập liệu'!$B$10:$B$10000,'Chi tiết'!$O162))</f>
        <v/>
      </c>
      <c r="C162" s="160" t="str">
        <f ca="1">IF($O162="","",INDEX('Nhập liệu'!$D$10:$D$10000,'Chi tiết'!$O162))</f>
        <v/>
      </c>
      <c r="D162" s="275" t="str">
        <f ca="1">IF($O162="","",INDEX('Nhập liệu'!$E$10:$E$10000,'Chi tiết'!$O162))</f>
        <v/>
      </c>
      <c r="E162" s="274" t="str">
        <f ca="1">IF($O162="","",INDEX('Nhập liệu'!$F$10:$F$10000,'Chi tiết'!$O162))</f>
        <v/>
      </c>
      <c r="F162" s="275" t="str">
        <f ca="1">IF($O162="","",INDEX('Nhập liệu'!$G$10:$G$10000,'Chi tiết'!$O162))</f>
        <v/>
      </c>
      <c r="G162" s="275" t="str">
        <f ca="1">IF($O162="","",INDEX('Nhập liệu'!$H$10:$H$10000,'Chi tiết'!$O162))</f>
        <v/>
      </c>
      <c r="H162" s="275" t="str">
        <f ca="1">IF($O162="","",INDEX('Nhập liệu'!$I$10:$I$10000,'Chi tiết'!$O162))</f>
        <v/>
      </c>
      <c r="I162" s="275" t="str">
        <f ca="1">IF($O162="","",INDEX('Nhập liệu'!$J$10:$J$10000,'Chi tiết'!$O162))</f>
        <v/>
      </c>
      <c r="J162" s="275" t="str">
        <f ca="1">IF($O162="","",INDEX('Nhập liệu'!$K$10:$K$10000,'Chi tiết'!$O162))</f>
        <v/>
      </c>
      <c r="K162" s="275" t="str">
        <f ca="1">IF($O162="","",INDEX('Nhập liệu'!$L$10:$L$10000,'Chi tiết'!$O162))</f>
        <v/>
      </c>
      <c r="L162" s="275" t="str">
        <f ca="1">IF($O162="","",INDEX('Nhập liệu'!$M$10:$M$10000,'Chi tiết'!$O162))</f>
        <v/>
      </c>
      <c r="M162" s="275" t="str">
        <f ca="1">IF($O162="","",INDEX('Nhập liệu'!$N$10:$N$10000,'Chi tiết'!$O162))</f>
        <v/>
      </c>
      <c r="N162" s="275" t="str">
        <f ca="1">IF($O162="","",INDEX('Nhập liệu'!$O$10:$O$10000,'Chi tiết'!$O162))</f>
        <v/>
      </c>
      <c r="O162" s="266" t="str">
        <f ca="1">IF(TYPE(MATCH($D$6,OFFSET('Nhập liệu'!$C$10,O161,0):'Nhập liệu'!$C$10000,0)+O161)=16,"",MATCH($D$6,OFFSET('Nhập liệu'!$C$10,O161,0):'Nhập liệu'!$C$10000,0)+O161)</f>
        <v/>
      </c>
    </row>
    <row r="163" spans="2:15">
      <c r="B163" s="264" t="str">
        <f ca="1">IF($O163="","",INDEX('Nhập liệu'!$B$10:$B$10000,'Chi tiết'!$O163))</f>
        <v/>
      </c>
      <c r="C163" s="160" t="str">
        <f ca="1">IF($O163="","",INDEX('Nhập liệu'!$D$10:$D$10000,'Chi tiết'!$O163))</f>
        <v/>
      </c>
      <c r="D163" s="275" t="str">
        <f ca="1">IF($O163="","",INDEX('Nhập liệu'!$E$10:$E$10000,'Chi tiết'!$O163))</f>
        <v/>
      </c>
      <c r="E163" s="274" t="str">
        <f ca="1">IF($O163="","",INDEX('Nhập liệu'!$F$10:$F$10000,'Chi tiết'!$O163))</f>
        <v/>
      </c>
      <c r="F163" s="275" t="str">
        <f ca="1">IF($O163="","",INDEX('Nhập liệu'!$G$10:$G$10000,'Chi tiết'!$O163))</f>
        <v/>
      </c>
      <c r="G163" s="275" t="str">
        <f ca="1">IF($O163="","",INDEX('Nhập liệu'!$H$10:$H$10000,'Chi tiết'!$O163))</f>
        <v/>
      </c>
      <c r="H163" s="275" t="str">
        <f ca="1">IF($O163="","",INDEX('Nhập liệu'!$I$10:$I$10000,'Chi tiết'!$O163))</f>
        <v/>
      </c>
      <c r="I163" s="275" t="str">
        <f ca="1">IF($O163="","",INDEX('Nhập liệu'!$J$10:$J$10000,'Chi tiết'!$O163))</f>
        <v/>
      </c>
      <c r="J163" s="275" t="str">
        <f ca="1">IF($O163="","",INDEX('Nhập liệu'!$K$10:$K$10000,'Chi tiết'!$O163))</f>
        <v/>
      </c>
      <c r="K163" s="275" t="str">
        <f ca="1">IF($O163="","",INDEX('Nhập liệu'!$L$10:$L$10000,'Chi tiết'!$O163))</f>
        <v/>
      </c>
      <c r="L163" s="275" t="str">
        <f ca="1">IF($O163="","",INDEX('Nhập liệu'!$M$10:$M$10000,'Chi tiết'!$O163))</f>
        <v/>
      </c>
      <c r="M163" s="275" t="str">
        <f ca="1">IF($O163="","",INDEX('Nhập liệu'!$N$10:$N$10000,'Chi tiết'!$O163))</f>
        <v/>
      </c>
      <c r="N163" s="275" t="str">
        <f ca="1">IF($O163="","",INDEX('Nhập liệu'!$O$10:$O$10000,'Chi tiết'!$O163))</f>
        <v/>
      </c>
      <c r="O163" s="266" t="str">
        <f ca="1">IF(TYPE(MATCH($D$6,OFFSET('Nhập liệu'!$C$10,O162,0):'Nhập liệu'!$C$10000,0)+O162)=16,"",MATCH($D$6,OFFSET('Nhập liệu'!$C$10,O162,0):'Nhập liệu'!$C$10000,0)+O162)</f>
        <v/>
      </c>
    </row>
    <row r="164" spans="2:15">
      <c r="B164" s="264" t="str">
        <f ca="1">IF($O164="","",INDEX('Nhập liệu'!$B$10:$B$10000,'Chi tiết'!$O164))</f>
        <v/>
      </c>
      <c r="C164" s="160" t="str">
        <f ca="1">IF($O164="","",INDEX('Nhập liệu'!$D$10:$D$10000,'Chi tiết'!$O164))</f>
        <v/>
      </c>
      <c r="D164" s="275" t="str">
        <f ca="1">IF($O164="","",INDEX('Nhập liệu'!$E$10:$E$10000,'Chi tiết'!$O164))</f>
        <v/>
      </c>
      <c r="E164" s="274" t="str">
        <f ca="1">IF($O164="","",INDEX('Nhập liệu'!$F$10:$F$10000,'Chi tiết'!$O164))</f>
        <v/>
      </c>
      <c r="F164" s="275" t="str">
        <f ca="1">IF($O164="","",INDEX('Nhập liệu'!$G$10:$G$10000,'Chi tiết'!$O164))</f>
        <v/>
      </c>
      <c r="G164" s="275" t="str">
        <f ca="1">IF($O164="","",INDEX('Nhập liệu'!$H$10:$H$10000,'Chi tiết'!$O164))</f>
        <v/>
      </c>
      <c r="H164" s="275" t="str">
        <f ca="1">IF($O164="","",INDEX('Nhập liệu'!$I$10:$I$10000,'Chi tiết'!$O164))</f>
        <v/>
      </c>
      <c r="I164" s="275" t="str">
        <f ca="1">IF($O164="","",INDEX('Nhập liệu'!$J$10:$J$10000,'Chi tiết'!$O164))</f>
        <v/>
      </c>
      <c r="J164" s="275" t="str">
        <f ca="1">IF($O164="","",INDEX('Nhập liệu'!$K$10:$K$10000,'Chi tiết'!$O164))</f>
        <v/>
      </c>
      <c r="K164" s="275" t="str">
        <f ca="1">IF($O164="","",INDEX('Nhập liệu'!$L$10:$L$10000,'Chi tiết'!$O164))</f>
        <v/>
      </c>
      <c r="L164" s="275" t="str">
        <f ca="1">IF($O164="","",INDEX('Nhập liệu'!$M$10:$M$10000,'Chi tiết'!$O164))</f>
        <v/>
      </c>
      <c r="M164" s="275" t="str">
        <f ca="1">IF($O164="","",INDEX('Nhập liệu'!$N$10:$N$10000,'Chi tiết'!$O164))</f>
        <v/>
      </c>
      <c r="N164" s="275" t="str">
        <f ca="1">IF($O164="","",INDEX('Nhập liệu'!$O$10:$O$10000,'Chi tiết'!$O164))</f>
        <v/>
      </c>
      <c r="O164" s="266" t="str">
        <f ca="1">IF(TYPE(MATCH($D$6,OFFSET('Nhập liệu'!$C$10,O163,0):'Nhập liệu'!$C$10000,0)+O163)=16,"",MATCH($D$6,OFFSET('Nhập liệu'!$C$10,O163,0):'Nhập liệu'!$C$10000,0)+O163)</f>
        <v/>
      </c>
    </row>
    <row r="165" spans="2:15">
      <c r="B165" s="264" t="str">
        <f ca="1">IF($O165="","",INDEX('Nhập liệu'!$B$10:$B$10000,'Chi tiết'!$O165))</f>
        <v/>
      </c>
      <c r="C165" s="160" t="str">
        <f ca="1">IF($O165="","",INDEX('Nhập liệu'!$D$10:$D$10000,'Chi tiết'!$O165))</f>
        <v/>
      </c>
      <c r="D165" s="275" t="str">
        <f ca="1">IF($O165="","",INDEX('Nhập liệu'!$E$10:$E$10000,'Chi tiết'!$O165))</f>
        <v/>
      </c>
      <c r="E165" s="274" t="str">
        <f ca="1">IF($O165="","",INDEX('Nhập liệu'!$F$10:$F$10000,'Chi tiết'!$O165))</f>
        <v/>
      </c>
      <c r="F165" s="275" t="str">
        <f ca="1">IF($O165="","",INDEX('Nhập liệu'!$G$10:$G$10000,'Chi tiết'!$O165))</f>
        <v/>
      </c>
      <c r="G165" s="275" t="str">
        <f ca="1">IF($O165="","",INDEX('Nhập liệu'!$H$10:$H$10000,'Chi tiết'!$O165))</f>
        <v/>
      </c>
      <c r="H165" s="275" t="str">
        <f ca="1">IF($O165="","",INDEX('Nhập liệu'!$I$10:$I$10000,'Chi tiết'!$O165))</f>
        <v/>
      </c>
      <c r="I165" s="275" t="str">
        <f ca="1">IF($O165="","",INDEX('Nhập liệu'!$J$10:$J$10000,'Chi tiết'!$O165))</f>
        <v/>
      </c>
      <c r="J165" s="275" t="str">
        <f ca="1">IF($O165="","",INDEX('Nhập liệu'!$K$10:$K$10000,'Chi tiết'!$O165))</f>
        <v/>
      </c>
      <c r="K165" s="275" t="str">
        <f ca="1">IF($O165="","",INDEX('Nhập liệu'!$L$10:$L$10000,'Chi tiết'!$O165))</f>
        <v/>
      </c>
      <c r="L165" s="275" t="str">
        <f ca="1">IF($O165="","",INDEX('Nhập liệu'!$M$10:$M$10000,'Chi tiết'!$O165))</f>
        <v/>
      </c>
      <c r="M165" s="275" t="str">
        <f ca="1">IF($O165="","",INDEX('Nhập liệu'!$N$10:$N$10000,'Chi tiết'!$O165))</f>
        <v/>
      </c>
      <c r="N165" s="275" t="str">
        <f ca="1">IF($O165="","",INDEX('Nhập liệu'!$O$10:$O$10000,'Chi tiết'!$O165))</f>
        <v/>
      </c>
      <c r="O165" s="266" t="str">
        <f ca="1">IF(TYPE(MATCH($D$6,OFFSET('Nhập liệu'!$C$10,O164,0):'Nhập liệu'!$C$10000,0)+O164)=16,"",MATCH($D$6,OFFSET('Nhập liệu'!$C$10,O164,0):'Nhập liệu'!$C$10000,0)+O164)</f>
        <v/>
      </c>
    </row>
    <row r="166" spans="2:15">
      <c r="B166" s="264" t="str">
        <f ca="1">IF($O166="","",INDEX('Nhập liệu'!$B$10:$B$10000,'Chi tiết'!$O166))</f>
        <v/>
      </c>
      <c r="C166" s="160" t="str">
        <f ca="1">IF($O166="","",INDEX('Nhập liệu'!$D$10:$D$10000,'Chi tiết'!$O166))</f>
        <v/>
      </c>
      <c r="D166" s="275" t="str">
        <f ca="1">IF($O166="","",INDEX('Nhập liệu'!$E$10:$E$10000,'Chi tiết'!$O166))</f>
        <v/>
      </c>
      <c r="E166" s="274" t="str">
        <f ca="1">IF($O166="","",INDEX('Nhập liệu'!$F$10:$F$10000,'Chi tiết'!$O166))</f>
        <v/>
      </c>
      <c r="F166" s="275" t="str">
        <f ca="1">IF($O166="","",INDEX('Nhập liệu'!$G$10:$G$10000,'Chi tiết'!$O166))</f>
        <v/>
      </c>
      <c r="G166" s="275" t="str">
        <f ca="1">IF($O166="","",INDEX('Nhập liệu'!$H$10:$H$10000,'Chi tiết'!$O166))</f>
        <v/>
      </c>
      <c r="H166" s="275" t="str">
        <f ca="1">IF($O166="","",INDEX('Nhập liệu'!$I$10:$I$10000,'Chi tiết'!$O166))</f>
        <v/>
      </c>
      <c r="I166" s="275" t="str">
        <f ca="1">IF($O166="","",INDEX('Nhập liệu'!$J$10:$J$10000,'Chi tiết'!$O166))</f>
        <v/>
      </c>
      <c r="J166" s="275" t="str">
        <f ca="1">IF($O166="","",INDEX('Nhập liệu'!$K$10:$K$10000,'Chi tiết'!$O166))</f>
        <v/>
      </c>
      <c r="K166" s="275" t="str">
        <f ca="1">IF($O166="","",INDEX('Nhập liệu'!$L$10:$L$10000,'Chi tiết'!$O166))</f>
        <v/>
      </c>
      <c r="L166" s="275" t="str">
        <f ca="1">IF($O166="","",INDEX('Nhập liệu'!$M$10:$M$10000,'Chi tiết'!$O166))</f>
        <v/>
      </c>
      <c r="M166" s="275" t="str">
        <f ca="1">IF($O166="","",INDEX('Nhập liệu'!$N$10:$N$10000,'Chi tiết'!$O166))</f>
        <v/>
      </c>
      <c r="N166" s="275" t="str">
        <f ca="1">IF($O166="","",INDEX('Nhập liệu'!$O$10:$O$10000,'Chi tiết'!$O166))</f>
        <v/>
      </c>
      <c r="O166" s="266" t="str">
        <f ca="1">IF(TYPE(MATCH($D$6,OFFSET('Nhập liệu'!$C$10,O165,0):'Nhập liệu'!$C$10000,0)+O165)=16,"",MATCH($D$6,OFFSET('Nhập liệu'!$C$10,O165,0):'Nhập liệu'!$C$10000,0)+O165)</f>
        <v/>
      </c>
    </row>
    <row r="167" spans="2:15">
      <c r="B167" s="264" t="str">
        <f ca="1">IF($O167="","",INDEX('Nhập liệu'!$B$10:$B$10000,'Chi tiết'!$O167))</f>
        <v/>
      </c>
      <c r="C167" s="160" t="str">
        <f ca="1">IF($O167="","",INDEX('Nhập liệu'!$D$10:$D$10000,'Chi tiết'!$O167))</f>
        <v/>
      </c>
      <c r="D167" s="275" t="str">
        <f ca="1">IF($O167="","",INDEX('Nhập liệu'!$E$10:$E$10000,'Chi tiết'!$O167))</f>
        <v/>
      </c>
      <c r="E167" s="274" t="str">
        <f ca="1">IF($O167="","",INDEX('Nhập liệu'!$F$10:$F$10000,'Chi tiết'!$O167))</f>
        <v/>
      </c>
      <c r="F167" s="275" t="str">
        <f ca="1">IF($O167="","",INDEX('Nhập liệu'!$G$10:$G$10000,'Chi tiết'!$O167))</f>
        <v/>
      </c>
      <c r="G167" s="275" t="str">
        <f ca="1">IF($O167="","",INDEX('Nhập liệu'!$H$10:$H$10000,'Chi tiết'!$O167))</f>
        <v/>
      </c>
      <c r="H167" s="275" t="str">
        <f ca="1">IF($O167="","",INDEX('Nhập liệu'!$I$10:$I$10000,'Chi tiết'!$O167))</f>
        <v/>
      </c>
      <c r="I167" s="275" t="str">
        <f ca="1">IF($O167="","",INDEX('Nhập liệu'!$J$10:$J$10000,'Chi tiết'!$O167))</f>
        <v/>
      </c>
      <c r="J167" s="275" t="str">
        <f ca="1">IF($O167="","",INDEX('Nhập liệu'!$K$10:$K$10000,'Chi tiết'!$O167))</f>
        <v/>
      </c>
      <c r="K167" s="275" t="str">
        <f ca="1">IF($O167="","",INDEX('Nhập liệu'!$L$10:$L$10000,'Chi tiết'!$O167))</f>
        <v/>
      </c>
      <c r="L167" s="275" t="str">
        <f ca="1">IF($O167="","",INDEX('Nhập liệu'!$M$10:$M$10000,'Chi tiết'!$O167))</f>
        <v/>
      </c>
      <c r="M167" s="275" t="str">
        <f ca="1">IF($O167="","",INDEX('Nhập liệu'!$N$10:$N$10000,'Chi tiết'!$O167))</f>
        <v/>
      </c>
      <c r="N167" s="275" t="str">
        <f ca="1">IF($O167="","",INDEX('Nhập liệu'!$O$10:$O$10000,'Chi tiết'!$O167))</f>
        <v/>
      </c>
      <c r="O167" s="266" t="str">
        <f ca="1">IF(TYPE(MATCH($D$6,OFFSET('Nhập liệu'!$C$10,O166,0):'Nhập liệu'!$C$10000,0)+O166)=16,"",MATCH($D$6,OFFSET('Nhập liệu'!$C$10,O166,0):'Nhập liệu'!$C$10000,0)+O166)</f>
        <v/>
      </c>
    </row>
    <row r="168" spans="2:15">
      <c r="B168" s="264" t="str">
        <f ca="1">IF($O168="","",INDEX('Nhập liệu'!$B$10:$B$10000,'Chi tiết'!$O168))</f>
        <v/>
      </c>
      <c r="C168" s="160" t="str">
        <f ca="1">IF($O168="","",INDEX('Nhập liệu'!$D$10:$D$10000,'Chi tiết'!$O168))</f>
        <v/>
      </c>
      <c r="D168" s="275" t="str">
        <f ca="1">IF($O168="","",INDEX('Nhập liệu'!$E$10:$E$10000,'Chi tiết'!$O168))</f>
        <v/>
      </c>
      <c r="E168" s="274" t="str">
        <f ca="1">IF($O168="","",INDEX('Nhập liệu'!$F$10:$F$10000,'Chi tiết'!$O168))</f>
        <v/>
      </c>
      <c r="F168" s="275" t="str">
        <f ca="1">IF($O168="","",INDEX('Nhập liệu'!$G$10:$G$10000,'Chi tiết'!$O168))</f>
        <v/>
      </c>
      <c r="G168" s="275" t="str">
        <f ca="1">IF($O168="","",INDEX('Nhập liệu'!$H$10:$H$10000,'Chi tiết'!$O168))</f>
        <v/>
      </c>
      <c r="H168" s="275" t="str">
        <f ca="1">IF($O168="","",INDEX('Nhập liệu'!$I$10:$I$10000,'Chi tiết'!$O168))</f>
        <v/>
      </c>
      <c r="I168" s="275" t="str">
        <f ca="1">IF($O168="","",INDEX('Nhập liệu'!$J$10:$J$10000,'Chi tiết'!$O168))</f>
        <v/>
      </c>
      <c r="J168" s="275" t="str">
        <f ca="1">IF($O168="","",INDEX('Nhập liệu'!$K$10:$K$10000,'Chi tiết'!$O168))</f>
        <v/>
      </c>
      <c r="K168" s="275" t="str">
        <f ca="1">IF($O168="","",INDEX('Nhập liệu'!$L$10:$L$10000,'Chi tiết'!$O168))</f>
        <v/>
      </c>
      <c r="L168" s="275" t="str">
        <f ca="1">IF($O168="","",INDEX('Nhập liệu'!$M$10:$M$10000,'Chi tiết'!$O168))</f>
        <v/>
      </c>
      <c r="M168" s="275" t="str">
        <f ca="1">IF($O168="","",INDEX('Nhập liệu'!$N$10:$N$10000,'Chi tiết'!$O168))</f>
        <v/>
      </c>
      <c r="N168" s="275" t="str">
        <f ca="1">IF($O168="","",INDEX('Nhập liệu'!$O$10:$O$10000,'Chi tiết'!$O168))</f>
        <v/>
      </c>
      <c r="O168" s="266" t="str">
        <f ca="1">IF(TYPE(MATCH($D$6,OFFSET('Nhập liệu'!$C$10,O167,0):'Nhập liệu'!$C$10000,0)+O167)=16,"",MATCH($D$6,OFFSET('Nhập liệu'!$C$10,O167,0):'Nhập liệu'!$C$10000,0)+O167)</f>
        <v/>
      </c>
    </row>
    <row r="169" spans="2:15">
      <c r="B169" s="264" t="str">
        <f ca="1">IF($O169="","",INDEX('Nhập liệu'!$B$10:$B$10000,'Chi tiết'!$O169))</f>
        <v/>
      </c>
      <c r="C169" s="160" t="str">
        <f ca="1">IF($O169="","",INDEX('Nhập liệu'!$D$10:$D$10000,'Chi tiết'!$O169))</f>
        <v/>
      </c>
      <c r="D169" s="275" t="str">
        <f ca="1">IF($O169="","",INDEX('Nhập liệu'!$E$10:$E$10000,'Chi tiết'!$O169))</f>
        <v/>
      </c>
      <c r="E169" s="274" t="str">
        <f ca="1">IF($O169="","",INDEX('Nhập liệu'!$F$10:$F$10000,'Chi tiết'!$O169))</f>
        <v/>
      </c>
      <c r="F169" s="275" t="str">
        <f ca="1">IF($O169="","",INDEX('Nhập liệu'!$G$10:$G$10000,'Chi tiết'!$O169))</f>
        <v/>
      </c>
      <c r="G169" s="275" t="str">
        <f ca="1">IF($O169="","",INDEX('Nhập liệu'!$H$10:$H$10000,'Chi tiết'!$O169))</f>
        <v/>
      </c>
      <c r="H169" s="275" t="str">
        <f ca="1">IF($O169="","",INDEX('Nhập liệu'!$I$10:$I$10000,'Chi tiết'!$O169))</f>
        <v/>
      </c>
      <c r="I169" s="275" t="str">
        <f ca="1">IF($O169="","",INDEX('Nhập liệu'!$J$10:$J$10000,'Chi tiết'!$O169))</f>
        <v/>
      </c>
      <c r="J169" s="275" t="str">
        <f ca="1">IF($O169="","",INDEX('Nhập liệu'!$K$10:$K$10000,'Chi tiết'!$O169))</f>
        <v/>
      </c>
      <c r="K169" s="275" t="str">
        <f ca="1">IF($O169="","",INDEX('Nhập liệu'!$L$10:$L$10000,'Chi tiết'!$O169))</f>
        <v/>
      </c>
      <c r="L169" s="275" t="str">
        <f ca="1">IF($O169="","",INDEX('Nhập liệu'!$M$10:$M$10000,'Chi tiết'!$O169))</f>
        <v/>
      </c>
      <c r="M169" s="275" t="str">
        <f ca="1">IF($O169="","",INDEX('Nhập liệu'!$N$10:$N$10000,'Chi tiết'!$O169))</f>
        <v/>
      </c>
      <c r="N169" s="275" t="str">
        <f ca="1">IF($O169="","",INDEX('Nhập liệu'!$O$10:$O$10000,'Chi tiết'!$O169))</f>
        <v/>
      </c>
      <c r="O169" s="266" t="str">
        <f ca="1">IF(TYPE(MATCH($D$6,OFFSET('Nhập liệu'!$C$10,O168,0):'Nhập liệu'!$C$10000,0)+O168)=16,"",MATCH($D$6,OFFSET('Nhập liệu'!$C$10,O168,0):'Nhập liệu'!$C$10000,0)+O168)</f>
        <v/>
      </c>
    </row>
    <row r="170" spans="2:15">
      <c r="B170" s="264" t="str">
        <f ca="1">IF($O170="","",INDEX('Nhập liệu'!$B$10:$B$10000,'Chi tiết'!$O170))</f>
        <v/>
      </c>
      <c r="C170" s="160" t="str">
        <f ca="1">IF($O170="","",INDEX('Nhập liệu'!$D$10:$D$10000,'Chi tiết'!$O170))</f>
        <v/>
      </c>
      <c r="D170" s="275" t="str">
        <f ca="1">IF($O170="","",INDEX('Nhập liệu'!$E$10:$E$10000,'Chi tiết'!$O170))</f>
        <v/>
      </c>
      <c r="E170" s="274" t="str">
        <f ca="1">IF($O170="","",INDEX('Nhập liệu'!$F$10:$F$10000,'Chi tiết'!$O170))</f>
        <v/>
      </c>
      <c r="F170" s="275" t="str">
        <f ca="1">IF($O170="","",INDEX('Nhập liệu'!$G$10:$G$10000,'Chi tiết'!$O170))</f>
        <v/>
      </c>
      <c r="G170" s="275" t="str">
        <f ca="1">IF($O170="","",INDEX('Nhập liệu'!$H$10:$H$10000,'Chi tiết'!$O170))</f>
        <v/>
      </c>
      <c r="H170" s="275" t="str">
        <f ca="1">IF($O170="","",INDEX('Nhập liệu'!$I$10:$I$10000,'Chi tiết'!$O170))</f>
        <v/>
      </c>
      <c r="I170" s="275" t="str">
        <f ca="1">IF($O170="","",INDEX('Nhập liệu'!$J$10:$J$10000,'Chi tiết'!$O170))</f>
        <v/>
      </c>
      <c r="J170" s="275" t="str">
        <f ca="1">IF($O170="","",INDEX('Nhập liệu'!$K$10:$K$10000,'Chi tiết'!$O170))</f>
        <v/>
      </c>
      <c r="K170" s="275" t="str">
        <f ca="1">IF($O170="","",INDEX('Nhập liệu'!$L$10:$L$10000,'Chi tiết'!$O170))</f>
        <v/>
      </c>
      <c r="L170" s="275" t="str">
        <f ca="1">IF($O170="","",INDEX('Nhập liệu'!$M$10:$M$10000,'Chi tiết'!$O170))</f>
        <v/>
      </c>
      <c r="M170" s="275" t="str">
        <f ca="1">IF($O170="","",INDEX('Nhập liệu'!$N$10:$N$10000,'Chi tiết'!$O170))</f>
        <v/>
      </c>
      <c r="N170" s="275" t="str">
        <f ca="1">IF($O170="","",INDEX('Nhập liệu'!$O$10:$O$10000,'Chi tiết'!$O170))</f>
        <v/>
      </c>
      <c r="O170" s="266" t="str">
        <f ca="1">IF(TYPE(MATCH($D$6,OFFSET('Nhập liệu'!$C$10,O169,0):'Nhập liệu'!$C$10000,0)+O169)=16,"",MATCH($D$6,OFFSET('Nhập liệu'!$C$10,O169,0):'Nhập liệu'!$C$10000,0)+O169)</f>
        <v/>
      </c>
    </row>
    <row r="171" spans="2:15">
      <c r="B171" s="264" t="str">
        <f ca="1">IF($O171="","",INDEX('Nhập liệu'!$B$10:$B$10000,'Chi tiết'!$O171))</f>
        <v/>
      </c>
      <c r="C171" s="160" t="str">
        <f ca="1">IF($O171="","",INDEX('Nhập liệu'!$D$10:$D$10000,'Chi tiết'!$O171))</f>
        <v/>
      </c>
      <c r="D171" s="275" t="str">
        <f ca="1">IF($O171="","",INDEX('Nhập liệu'!$E$10:$E$10000,'Chi tiết'!$O171))</f>
        <v/>
      </c>
      <c r="E171" s="274" t="str">
        <f ca="1">IF($O171="","",INDEX('Nhập liệu'!$F$10:$F$10000,'Chi tiết'!$O171))</f>
        <v/>
      </c>
      <c r="F171" s="275" t="str">
        <f ca="1">IF($O171="","",INDEX('Nhập liệu'!$G$10:$G$10000,'Chi tiết'!$O171))</f>
        <v/>
      </c>
      <c r="G171" s="275" t="str">
        <f ca="1">IF($O171="","",INDEX('Nhập liệu'!$H$10:$H$10000,'Chi tiết'!$O171))</f>
        <v/>
      </c>
      <c r="H171" s="275" t="str">
        <f ca="1">IF($O171="","",INDEX('Nhập liệu'!$I$10:$I$10000,'Chi tiết'!$O171))</f>
        <v/>
      </c>
      <c r="I171" s="275" t="str">
        <f ca="1">IF($O171="","",INDEX('Nhập liệu'!$J$10:$J$10000,'Chi tiết'!$O171))</f>
        <v/>
      </c>
      <c r="J171" s="275" t="str">
        <f ca="1">IF($O171="","",INDEX('Nhập liệu'!$K$10:$K$10000,'Chi tiết'!$O171))</f>
        <v/>
      </c>
      <c r="K171" s="275" t="str">
        <f ca="1">IF($O171="","",INDEX('Nhập liệu'!$L$10:$L$10000,'Chi tiết'!$O171))</f>
        <v/>
      </c>
      <c r="L171" s="275" t="str">
        <f ca="1">IF($O171="","",INDEX('Nhập liệu'!$M$10:$M$10000,'Chi tiết'!$O171))</f>
        <v/>
      </c>
      <c r="M171" s="275" t="str">
        <f ca="1">IF($O171="","",INDEX('Nhập liệu'!$N$10:$N$10000,'Chi tiết'!$O171))</f>
        <v/>
      </c>
      <c r="N171" s="275" t="str">
        <f ca="1">IF($O171="","",INDEX('Nhập liệu'!$O$10:$O$10000,'Chi tiết'!$O171))</f>
        <v/>
      </c>
      <c r="O171" s="266" t="str">
        <f ca="1">IF(TYPE(MATCH($D$6,OFFSET('Nhập liệu'!$C$10,O170,0):'Nhập liệu'!$C$10000,0)+O170)=16,"",MATCH($D$6,OFFSET('Nhập liệu'!$C$10,O170,0):'Nhập liệu'!$C$10000,0)+O170)</f>
        <v/>
      </c>
    </row>
    <row r="172" spans="2:15">
      <c r="B172" s="264" t="str">
        <f ca="1">IF($O172="","",INDEX('Nhập liệu'!$B$10:$B$10000,'Chi tiết'!$O172))</f>
        <v/>
      </c>
      <c r="C172" s="160" t="str">
        <f ca="1">IF($O172="","",INDEX('Nhập liệu'!$D$10:$D$10000,'Chi tiết'!$O172))</f>
        <v/>
      </c>
      <c r="D172" s="275" t="str">
        <f ca="1">IF($O172="","",INDEX('Nhập liệu'!$E$10:$E$10000,'Chi tiết'!$O172))</f>
        <v/>
      </c>
      <c r="E172" s="274" t="str">
        <f ca="1">IF($O172="","",INDEX('Nhập liệu'!$F$10:$F$10000,'Chi tiết'!$O172))</f>
        <v/>
      </c>
      <c r="F172" s="275" t="str">
        <f ca="1">IF($O172="","",INDEX('Nhập liệu'!$G$10:$G$10000,'Chi tiết'!$O172))</f>
        <v/>
      </c>
      <c r="G172" s="275" t="str">
        <f ca="1">IF($O172="","",INDEX('Nhập liệu'!$H$10:$H$10000,'Chi tiết'!$O172))</f>
        <v/>
      </c>
      <c r="H172" s="275" t="str">
        <f ca="1">IF($O172="","",INDEX('Nhập liệu'!$I$10:$I$10000,'Chi tiết'!$O172))</f>
        <v/>
      </c>
      <c r="I172" s="275" t="str">
        <f ca="1">IF($O172="","",INDEX('Nhập liệu'!$J$10:$J$10000,'Chi tiết'!$O172))</f>
        <v/>
      </c>
      <c r="J172" s="275" t="str">
        <f ca="1">IF($O172="","",INDEX('Nhập liệu'!$K$10:$K$10000,'Chi tiết'!$O172))</f>
        <v/>
      </c>
      <c r="K172" s="275" t="str">
        <f ca="1">IF($O172="","",INDEX('Nhập liệu'!$L$10:$L$10000,'Chi tiết'!$O172))</f>
        <v/>
      </c>
      <c r="L172" s="275" t="str">
        <f ca="1">IF($O172="","",INDEX('Nhập liệu'!$M$10:$M$10000,'Chi tiết'!$O172))</f>
        <v/>
      </c>
      <c r="M172" s="275" t="str">
        <f ca="1">IF($O172="","",INDEX('Nhập liệu'!$N$10:$N$10000,'Chi tiết'!$O172))</f>
        <v/>
      </c>
      <c r="N172" s="275" t="str">
        <f ca="1">IF($O172="","",INDEX('Nhập liệu'!$O$10:$O$10000,'Chi tiết'!$O172))</f>
        <v/>
      </c>
      <c r="O172" s="266" t="str">
        <f ca="1">IF(TYPE(MATCH($D$6,OFFSET('Nhập liệu'!$C$10,O171,0):'Nhập liệu'!$C$10000,0)+O171)=16,"",MATCH($D$6,OFFSET('Nhập liệu'!$C$10,O171,0):'Nhập liệu'!$C$10000,0)+O171)</f>
        <v/>
      </c>
    </row>
    <row r="173" spans="2:15">
      <c r="B173" s="264" t="str">
        <f ca="1">IF($O173="","",INDEX('Nhập liệu'!$B$10:$B$10000,'Chi tiết'!$O173))</f>
        <v/>
      </c>
      <c r="C173" s="160" t="str">
        <f ca="1">IF($O173="","",INDEX('Nhập liệu'!$D$10:$D$10000,'Chi tiết'!$O173))</f>
        <v/>
      </c>
      <c r="D173" s="275" t="str">
        <f ca="1">IF($O173="","",INDEX('Nhập liệu'!$E$10:$E$10000,'Chi tiết'!$O173))</f>
        <v/>
      </c>
      <c r="E173" s="274" t="str">
        <f ca="1">IF($O173="","",INDEX('Nhập liệu'!$F$10:$F$10000,'Chi tiết'!$O173))</f>
        <v/>
      </c>
      <c r="F173" s="275" t="str">
        <f ca="1">IF($O173="","",INDEX('Nhập liệu'!$G$10:$G$10000,'Chi tiết'!$O173))</f>
        <v/>
      </c>
      <c r="G173" s="275" t="str">
        <f ca="1">IF($O173="","",INDEX('Nhập liệu'!$H$10:$H$10000,'Chi tiết'!$O173))</f>
        <v/>
      </c>
      <c r="H173" s="275" t="str">
        <f ca="1">IF($O173="","",INDEX('Nhập liệu'!$I$10:$I$10000,'Chi tiết'!$O173))</f>
        <v/>
      </c>
      <c r="I173" s="275" t="str">
        <f ca="1">IF($O173="","",INDEX('Nhập liệu'!$J$10:$J$10000,'Chi tiết'!$O173))</f>
        <v/>
      </c>
      <c r="J173" s="275" t="str">
        <f ca="1">IF($O173="","",INDEX('Nhập liệu'!$K$10:$K$10000,'Chi tiết'!$O173))</f>
        <v/>
      </c>
      <c r="K173" s="275" t="str">
        <f ca="1">IF($O173="","",INDEX('Nhập liệu'!$L$10:$L$10000,'Chi tiết'!$O173))</f>
        <v/>
      </c>
      <c r="L173" s="275" t="str">
        <f ca="1">IF($O173="","",INDEX('Nhập liệu'!$M$10:$M$10000,'Chi tiết'!$O173))</f>
        <v/>
      </c>
      <c r="M173" s="275" t="str">
        <f ca="1">IF($O173="","",INDEX('Nhập liệu'!$N$10:$N$10000,'Chi tiết'!$O173))</f>
        <v/>
      </c>
      <c r="N173" s="275" t="str">
        <f ca="1">IF($O173="","",INDEX('Nhập liệu'!$O$10:$O$10000,'Chi tiết'!$O173))</f>
        <v/>
      </c>
      <c r="O173" s="266" t="str">
        <f ca="1">IF(TYPE(MATCH($D$6,OFFSET('Nhập liệu'!$C$10,O172,0):'Nhập liệu'!$C$10000,0)+O172)=16,"",MATCH($D$6,OFFSET('Nhập liệu'!$C$10,O172,0):'Nhập liệu'!$C$10000,0)+O172)</f>
        <v/>
      </c>
    </row>
    <row r="174" spans="2:15">
      <c r="B174" s="264" t="str">
        <f ca="1">IF($O174="","",INDEX('Nhập liệu'!$B$10:$B$10000,'Chi tiết'!$O174))</f>
        <v/>
      </c>
      <c r="C174" s="160" t="str">
        <f ca="1">IF($O174="","",INDEX('Nhập liệu'!$D$10:$D$10000,'Chi tiết'!$O174))</f>
        <v/>
      </c>
      <c r="D174" s="275" t="str">
        <f ca="1">IF($O174="","",INDEX('Nhập liệu'!$E$10:$E$10000,'Chi tiết'!$O174))</f>
        <v/>
      </c>
      <c r="E174" s="274" t="str">
        <f ca="1">IF($O174="","",INDEX('Nhập liệu'!$F$10:$F$10000,'Chi tiết'!$O174))</f>
        <v/>
      </c>
      <c r="F174" s="275" t="str">
        <f ca="1">IF($O174="","",INDEX('Nhập liệu'!$G$10:$G$10000,'Chi tiết'!$O174))</f>
        <v/>
      </c>
      <c r="G174" s="275" t="str">
        <f ca="1">IF($O174="","",INDEX('Nhập liệu'!$H$10:$H$10000,'Chi tiết'!$O174))</f>
        <v/>
      </c>
      <c r="H174" s="275" t="str">
        <f ca="1">IF($O174="","",INDEX('Nhập liệu'!$I$10:$I$10000,'Chi tiết'!$O174))</f>
        <v/>
      </c>
      <c r="I174" s="275" t="str">
        <f ca="1">IF($O174="","",INDEX('Nhập liệu'!$J$10:$J$10000,'Chi tiết'!$O174))</f>
        <v/>
      </c>
      <c r="J174" s="275" t="str">
        <f ca="1">IF($O174="","",INDEX('Nhập liệu'!$K$10:$K$10000,'Chi tiết'!$O174))</f>
        <v/>
      </c>
      <c r="K174" s="275" t="str">
        <f ca="1">IF($O174="","",INDEX('Nhập liệu'!$L$10:$L$10000,'Chi tiết'!$O174))</f>
        <v/>
      </c>
      <c r="L174" s="275" t="str">
        <f ca="1">IF($O174="","",INDEX('Nhập liệu'!$M$10:$M$10000,'Chi tiết'!$O174))</f>
        <v/>
      </c>
      <c r="M174" s="275" t="str">
        <f ca="1">IF($O174="","",INDEX('Nhập liệu'!$N$10:$N$10000,'Chi tiết'!$O174))</f>
        <v/>
      </c>
      <c r="N174" s="275" t="str">
        <f ca="1">IF($O174="","",INDEX('Nhập liệu'!$O$10:$O$10000,'Chi tiết'!$O174))</f>
        <v/>
      </c>
      <c r="O174" s="266" t="str">
        <f ca="1">IF(TYPE(MATCH($D$6,OFFSET('Nhập liệu'!$C$10,O173,0):'Nhập liệu'!$C$10000,0)+O173)=16,"",MATCH($D$6,OFFSET('Nhập liệu'!$C$10,O173,0):'Nhập liệu'!$C$10000,0)+O173)</f>
        <v/>
      </c>
    </row>
    <row r="175" spans="2:15">
      <c r="B175" s="264" t="str">
        <f ca="1">IF($O175="","",INDEX('Nhập liệu'!$B$10:$B$10000,'Chi tiết'!$O175))</f>
        <v/>
      </c>
      <c r="C175" s="160" t="str">
        <f ca="1">IF($O175="","",INDEX('Nhập liệu'!$D$10:$D$10000,'Chi tiết'!$O175))</f>
        <v/>
      </c>
      <c r="D175" s="275" t="str">
        <f ca="1">IF($O175="","",INDEX('Nhập liệu'!$E$10:$E$10000,'Chi tiết'!$O175))</f>
        <v/>
      </c>
      <c r="E175" s="274" t="str">
        <f ca="1">IF($O175="","",INDEX('Nhập liệu'!$F$10:$F$10000,'Chi tiết'!$O175))</f>
        <v/>
      </c>
      <c r="F175" s="275" t="str">
        <f ca="1">IF($O175="","",INDEX('Nhập liệu'!$G$10:$G$10000,'Chi tiết'!$O175))</f>
        <v/>
      </c>
      <c r="G175" s="275" t="str">
        <f ca="1">IF($O175="","",INDEX('Nhập liệu'!$H$10:$H$10000,'Chi tiết'!$O175))</f>
        <v/>
      </c>
      <c r="H175" s="275" t="str">
        <f ca="1">IF($O175="","",INDEX('Nhập liệu'!$I$10:$I$10000,'Chi tiết'!$O175))</f>
        <v/>
      </c>
      <c r="I175" s="275" t="str">
        <f ca="1">IF($O175="","",INDEX('Nhập liệu'!$J$10:$J$10000,'Chi tiết'!$O175))</f>
        <v/>
      </c>
      <c r="J175" s="275" t="str">
        <f ca="1">IF($O175="","",INDEX('Nhập liệu'!$K$10:$K$10000,'Chi tiết'!$O175))</f>
        <v/>
      </c>
      <c r="K175" s="275" t="str">
        <f ca="1">IF($O175="","",INDEX('Nhập liệu'!$L$10:$L$10000,'Chi tiết'!$O175))</f>
        <v/>
      </c>
      <c r="L175" s="275" t="str">
        <f ca="1">IF($O175="","",INDEX('Nhập liệu'!$M$10:$M$10000,'Chi tiết'!$O175))</f>
        <v/>
      </c>
      <c r="M175" s="275" t="str">
        <f ca="1">IF($O175="","",INDEX('Nhập liệu'!$N$10:$N$10000,'Chi tiết'!$O175))</f>
        <v/>
      </c>
      <c r="N175" s="275" t="str">
        <f ca="1">IF($O175="","",INDEX('Nhập liệu'!$O$10:$O$10000,'Chi tiết'!$O175))</f>
        <v/>
      </c>
      <c r="O175" s="266" t="str">
        <f ca="1">IF(TYPE(MATCH($D$6,OFFSET('Nhập liệu'!$C$10,O174,0):'Nhập liệu'!$C$10000,0)+O174)=16,"",MATCH($D$6,OFFSET('Nhập liệu'!$C$10,O174,0):'Nhập liệu'!$C$10000,0)+O174)</f>
        <v/>
      </c>
    </row>
    <row r="176" spans="2:15">
      <c r="B176" s="264" t="str">
        <f ca="1">IF($O176="","",INDEX('Nhập liệu'!$B$10:$B$10000,'Chi tiết'!$O176))</f>
        <v/>
      </c>
      <c r="C176" s="160" t="str">
        <f ca="1">IF($O176="","",INDEX('Nhập liệu'!$D$10:$D$10000,'Chi tiết'!$O176))</f>
        <v/>
      </c>
      <c r="D176" s="275" t="str">
        <f ca="1">IF($O176="","",INDEX('Nhập liệu'!$E$10:$E$10000,'Chi tiết'!$O176))</f>
        <v/>
      </c>
      <c r="E176" s="274" t="str">
        <f ca="1">IF($O176="","",INDEX('Nhập liệu'!$F$10:$F$10000,'Chi tiết'!$O176))</f>
        <v/>
      </c>
      <c r="F176" s="275" t="str">
        <f ca="1">IF($O176="","",INDEX('Nhập liệu'!$G$10:$G$10000,'Chi tiết'!$O176))</f>
        <v/>
      </c>
      <c r="G176" s="275" t="str">
        <f ca="1">IF($O176="","",INDEX('Nhập liệu'!$H$10:$H$10000,'Chi tiết'!$O176))</f>
        <v/>
      </c>
      <c r="H176" s="275" t="str">
        <f ca="1">IF($O176="","",INDEX('Nhập liệu'!$I$10:$I$10000,'Chi tiết'!$O176))</f>
        <v/>
      </c>
      <c r="I176" s="275" t="str">
        <f ca="1">IF($O176="","",INDEX('Nhập liệu'!$J$10:$J$10000,'Chi tiết'!$O176))</f>
        <v/>
      </c>
      <c r="J176" s="275" t="str">
        <f ca="1">IF($O176="","",INDEX('Nhập liệu'!$K$10:$K$10000,'Chi tiết'!$O176))</f>
        <v/>
      </c>
      <c r="K176" s="275" t="str">
        <f ca="1">IF($O176="","",INDEX('Nhập liệu'!$L$10:$L$10000,'Chi tiết'!$O176))</f>
        <v/>
      </c>
      <c r="L176" s="275" t="str">
        <f ca="1">IF($O176="","",INDEX('Nhập liệu'!$M$10:$M$10000,'Chi tiết'!$O176))</f>
        <v/>
      </c>
      <c r="M176" s="275" t="str">
        <f ca="1">IF($O176="","",INDEX('Nhập liệu'!$N$10:$N$10000,'Chi tiết'!$O176))</f>
        <v/>
      </c>
      <c r="N176" s="275" t="str">
        <f ca="1">IF($O176="","",INDEX('Nhập liệu'!$O$10:$O$10000,'Chi tiết'!$O176))</f>
        <v/>
      </c>
      <c r="O176" s="266" t="str">
        <f ca="1">IF(TYPE(MATCH($D$6,OFFSET('Nhập liệu'!$C$10,O175,0):'Nhập liệu'!$C$10000,0)+O175)=16,"",MATCH($D$6,OFFSET('Nhập liệu'!$C$10,O175,0):'Nhập liệu'!$C$10000,0)+O175)</f>
        <v/>
      </c>
    </row>
    <row r="177" spans="2:15">
      <c r="B177" s="264" t="str">
        <f ca="1">IF($O177="","",INDEX('Nhập liệu'!$B$10:$B$10000,'Chi tiết'!$O177))</f>
        <v/>
      </c>
      <c r="C177" s="160" t="str">
        <f ca="1">IF($O177="","",INDEX('Nhập liệu'!$D$10:$D$10000,'Chi tiết'!$O177))</f>
        <v/>
      </c>
      <c r="D177" s="275" t="str">
        <f ca="1">IF($O177="","",INDEX('Nhập liệu'!$E$10:$E$10000,'Chi tiết'!$O177))</f>
        <v/>
      </c>
      <c r="E177" s="274" t="str">
        <f ca="1">IF($O177="","",INDEX('Nhập liệu'!$F$10:$F$10000,'Chi tiết'!$O177))</f>
        <v/>
      </c>
      <c r="F177" s="275" t="str">
        <f ca="1">IF($O177="","",INDEX('Nhập liệu'!$G$10:$G$10000,'Chi tiết'!$O177))</f>
        <v/>
      </c>
      <c r="G177" s="275" t="str">
        <f ca="1">IF($O177="","",INDEX('Nhập liệu'!$H$10:$H$10000,'Chi tiết'!$O177))</f>
        <v/>
      </c>
      <c r="H177" s="275" t="str">
        <f ca="1">IF($O177="","",INDEX('Nhập liệu'!$I$10:$I$10000,'Chi tiết'!$O177))</f>
        <v/>
      </c>
      <c r="I177" s="275" t="str">
        <f ca="1">IF($O177="","",INDEX('Nhập liệu'!$J$10:$J$10000,'Chi tiết'!$O177))</f>
        <v/>
      </c>
      <c r="J177" s="275" t="str">
        <f ca="1">IF($O177="","",INDEX('Nhập liệu'!$K$10:$K$10000,'Chi tiết'!$O177))</f>
        <v/>
      </c>
      <c r="K177" s="275" t="str">
        <f ca="1">IF($O177="","",INDEX('Nhập liệu'!$L$10:$L$10000,'Chi tiết'!$O177))</f>
        <v/>
      </c>
      <c r="L177" s="275" t="str">
        <f ca="1">IF($O177="","",INDEX('Nhập liệu'!$M$10:$M$10000,'Chi tiết'!$O177))</f>
        <v/>
      </c>
      <c r="M177" s="275" t="str">
        <f ca="1">IF($O177="","",INDEX('Nhập liệu'!$N$10:$N$10000,'Chi tiết'!$O177))</f>
        <v/>
      </c>
      <c r="N177" s="275" t="str">
        <f ca="1">IF($O177="","",INDEX('Nhập liệu'!$O$10:$O$10000,'Chi tiết'!$O177))</f>
        <v/>
      </c>
      <c r="O177" s="266" t="str">
        <f ca="1">IF(TYPE(MATCH($D$6,OFFSET('Nhập liệu'!$C$10,O176,0):'Nhập liệu'!$C$10000,0)+O176)=16,"",MATCH($D$6,OFFSET('Nhập liệu'!$C$10,O176,0):'Nhập liệu'!$C$10000,0)+O176)</f>
        <v/>
      </c>
    </row>
    <row r="178" spans="2:15">
      <c r="B178" s="264" t="str">
        <f ca="1">IF($O178="","",INDEX('Nhập liệu'!$B$10:$B$10000,'Chi tiết'!$O178))</f>
        <v/>
      </c>
      <c r="C178" s="160" t="str">
        <f ca="1">IF($O178="","",INDEX('Nhập liệu'!$D$10:$D$10000,'Chi tiết'!$O178))</f>
        <v/>
      </c>
      <c r="D178" s="275" t="str">
        <f ca="1">IF($O178="","",INDEX('Nhập liệu'!$E$10:$E$10000,'Chi tiết'!$O178))</f>
        <v/>
      </c>
      <c r="E178" s="274" t="str">
        <f ca="1">IF($O178="","",INDEX('Nhập liệu'!$F$10:$F$10000,'Chi tiết'!$O178))</f>
        <v/>
      </c>
      <c r="F178" s="275" t="str">
        <f ca="1">IF($O178="","",INDEX('Nhập liệu'!$G$10:$G$10000,'Chi tiết'!$O178))</f>
        <v/>
      </c>
      <c r="G178" s="275" t="str">
        <f ca="1">IF($O178="","",INDEX('Nhập liệu'!$H$10:$H$10000,'Chi tiết'!$O178))</f>
        <v/>
      </c>
      <c r="H178" s="275" t="str">
        <f ca="1">IF($O178="","",INDEX('Nhập liệu'!$I$10:$I$10000,'Chi tiết'!$O178))</f>
        <v/>
      </c>
      <c r="I178" s="275" t="str">
        <f ca="1">IF($O178="","",INDEX('Nhập liệu'!$J$10:$J$10000,'Chi tiết'!$O178))</f>
        <v/>
      </c>
      <c r="J178" s="275" t="str">
        <f ca="1">IF($O178="","",INDEX('Nhập liệu'!$K$10:$K$10000,'Chi tiết'!$O178))</f>
        <v/>
      </c>
      <c r="K178" s="275" t="str">
        <f ca="1">IF($O178="","",INDEX('Nhập liệu'!$L$10:$L$10000,'Chi tiết'!$O178))</f>
        <v/>
      </c>
      <c r="L178" s="275" t="str">
        <f ca="1">IF($O178="","",INDEX('Nhập liệu'!$M$10:$M$10000,'Chi tiết'!$O178))</f>
        <v/>
      </c>
      <c r="M178" s="275" t="str">
        <f ca="1">IF($O178="","",INDEX('Nhập liệu'!$N$10:$N$10000,'Chi tiết'!$O178))</f>
        <v/>
      </c>
      <c r="N178" s="275" t="str">
        <f ca="1">IF($O178="","",INDEX('Nhập liệu'!$O$10:$O$10000,'Chi tiết'!$O178))</f>
        <v/>
      </c>
      <c r="O178" s="266" t="str">
        <f ca="1">IF(TYPE(MATCH($D$6,OFFSET('Nhập liệu'!$C$10,O177,0):'Nhập liệu'!$C$10000,0)+O177)=16,"",MATCH($D$6,OFFSET('Nhập liệu'!$C$10,O177,0):'Nhập liệu'!$C$10000,0)+O177)</f>
        <v/>
      </c>
    </row>
    <row r="179" spans="2:15">
      <c r="B179" s="264" t="str">
        <f ca="1">IF($O179="","",INDEX('Nhập liệu'!$B$10:$B$10000,'Chi tiết'!$O179))</f>
        <v/>
      </c>
      <c r="C179" s="160" t="str">
        <f ca="1">IF($O179="","",INDEX('Nhập liệu'!$D$10:$D$10000,'Chi tiết'!$O179))</f>
        <v/>
      </c>
      <c r="D179" s="275" t="str">
        <f ca="1">IF($O179="","",INDEX('Nhập liệu'!$E$10:$E$10000,'Chi tiết'!$O179))</f>
        <v/>
      </c>
      <c r="E179" s="274" t="str">
        <f ca="1">IF($O179="","",INDEX('Nhập liệu'!$F$10:$F$10000,'Chi tiết'!$O179))</f>
        <v/>
      </c>
      <c r="F179" s="275" t="str">
        <f ca="1">IF($O179="","",INDEX('Nhập liệu'!$G$10:$G$10000,'Chi tiết'!$O179))</f>
        <v/>
      </c>
      <c r="G179" s="275" t="str">
        <f ca="1">IF($O179="","",INDEX('Nhập liệu'!$H$10:$H$10000,'Chi tiết'!$O179))</f>
        <v/>
      </c>
      <c r="H179" s="275" t="str">
        <f ca="1">IF($O179="","",INDEX('Nhập liệu'!$I$10:$I$10000,'Chi tiết'!$O179))</f>
        <v/>
      </c>
      <c r="I179" s="275" t="str">
        <f ca="1">IF($O179="","",INDEX('Nhập liệu'!$J$10:$J$10000,'Chi tiết'!$O179))</f>
        <v/>
      </c>
      <c r="J179" s="275" t="str">
        <f ca="1">IF($O179="","",INDEX('Nhập liệu'!$K$10:$K$10000,'Chi tiết'!$O179))</f>
        <v/>
      </c>
      <c r="K179" s="275" t="str">
        <f ca="1">IF($O179="","",INDEX('Nhập liệu'!$L$10:$L$10000,'Chi tiết'!$O179))</f>
        <v/>
      </c>
      <c r="L179" s="275" t="str">
        <f ca="1">IF($O179="","",INDEX('Nhập liệu'!$M$10:$M$10000,'Chi tiết'!$O179))</f>
        <v/>
      </c>
      <c r="M179" s="275" t="str">
        <f ca="1">IF($O179="","",INDEX('Nhập liệu'!$N$10:$N$10000,'Chi tiết'!$O179))</f>
        <v/>
      </c>
      <c r="N179" s="275" t="str">
        <f ca="1">IF($O179="","",INDEX('Nhập liệu'!$O$10:$O$10000,'Chi tiết'!$O179))</f>
        <v/>
      </c>
      <c r="O179" s="266" t="str">
        <f ca="1">IF(TYPE(MATCH($D$6,OFFSET('Nhập liệu'!$C$10,O178,0):'Nhập liệu'!$C$10000,0)+O178)=16,"",MATCH($D$6,OFFSET('Nhập liệu'!$C$10,O178,0):'Nhập liệu'!$C$10000,0)+O178)</f>
        <v/>
      </c>
    </row>
    <row r="180" spans="2:15">
      <c r="B180" s="264" t="str">
        <f ca="1">IF($O180="","",INDEX('Nhập liệu'!$B$10:$B$10000,'Chi tiết'!$O180))</f>
        <v/>
      </c>
      <c r="C180" s="160" t="str">
        <f ca="1">IF($O180="","",INDEX('Nhập liệu'!$D$10:$D$10000,'Chi tiết'!$O180))</f>
        <v/>
      </c>
      <c r="D180" s="275" t="str">
        <f ca="1">IF($O180="","",INDEX('Nhập liệu'!$E$10:$E$10000,'Chi tiết'!$O180))</f>
        <v/>
      </c>
      <c r="E180" s="274" t="str">
        <f ca="1">IF($O180="","",INDEX('Nhập liệu'!$F$10:$F$10000,'Chi tiết'!$O180))</f>
        <v/>
      </c>
      <c r="F180" s="275" t="str">
        <f ca="1">IF($O180="","",INDEX('Nhập liệu'!$G$10:$G$10000,'Chi tiết'!$O180))</f>
        <v/>
      </c>
      <c r="G180" s="275" t="str">
        <f ca="1">IF($O180="","",INDEX('Nhập liệu'!$H$10:$H$10000,'Chi tiết'!$O180))</f>
        <v/>
      </c>
      <c r="H180" s="275" t="str">
        <f ca="1">IF($O180="","",INDEX('Nhập liệu'!$I$10:$I$10000,'Chi tiết'!$O180))</f>
        <v/>
      </c>
      <c r="I180" s="275" t="str">
        <f ca="1">IF($O180="","",INDEX('Nhập liệu'!$J$10:$J$10000,'Chi tiết'!$O180))</f>
        <v/>
      </c>
      <c r="J180" s="275" t="str">
        <f ca="1">IF($O180="","",INDEX('Nhập liệu'!$K$10:$K$10000,'Chi tiết'!$O180))</f>
        <v/>
      </c>
      <c r="K180" s="275" t="str">
        <f ca="1">IF($O180="","",INDEX('Nhập liệu'!$L$10:$L$10000,'Chi tiết'!$O180))</f>
        <v/>
      </c>
      <c r="L180" s="275" t="str">
        <f ca="1">IF($O180="","",INDEX('Nhập liệu'!$M$10:$M$10000,'Chi tiết'!$O180))</f>
        <v/>
      </c>
      <c r="M180" s="275" t="str">
        <f ca="1">IF($O180="","",INDEX('Nhập liệu'!$N$10:$N$10000,'Chi tiết'!$O180))</f>
        <v/>
      </c>
      <c r="N180" s="275" t="str">
        <f ca="1">IF($O180="","",INDEX('Nhập liệu'!$O$10:$O$10000,'Chi tiết'!$O180))</f>
        <v/>
      </c>
      <c r="O180" s="266" t="str">
        <f ca="1">IF(TYPE(MATCH($D$6,OFFSET('Nhập liệu'!$C$10,O179,0):'Nhập liệu'!$C$10000,0)+O179)=16,"",MATCH($D$6,OFFSET('Nhập liệu'!$C$10,O179,0):'Nhập liệu'!$C$10000,0)+O179)</f>
        <v/>
      </c>
    </row>
    <row r="181" spans="2:15">
      <c r="B181" s="264" t="str">
        <f ca="1">IF($O181="","",INDEX('Nhập liệu'!$B$10:$B$10000,'Chi tiết'!$O181))</f>
        <v/>
      </c>
      <c r="C181" s="160" t="str">
        <f ca="1">IF($O181="","",INDEX('Nhập liệu'!$D$10:$D$10000,'Chi tiết'!$O181))</f>
        <v/>
      </c>
      <c r="D181" s="275" t="str">
        <f ca="1">IF($O181="","",INDEX('Nhập liệu'!$E$10:$E$10000,'Chi tiết'!$O181))</f>
        <v/>
      </c>
      <c r="E181" s="274" t="str">
        <f ca="1">IF($O181="","",INDEX('Nhập liệu'!$F$10:$F$10000,'Chi tiết'!$O181))</f>
        <v/>
      </c>
      <c r="F181" s="275" t="str">
        <f ca="1">IF($O181="","",INDEX('Nhập liệu'!$G$10:$G$10000,'Chi tiết'!$O181))</f>
        <v/>
      </c>
      <c r="G181" s="275" t="str">
        <f ca="1">IF($O181="","",INDEX('Nhập liệu'!$H$10:$H$10000,'Chi tiết'!$O181))</f>
        <v/>
      </c>
      <c r="H181" s="275" t="str">
        <f ca="1">IF($O181="","",INDEX('Nhập liệu'!$I$10:$I$10000,'Chi tiết'!$O181))</f>
        <v/>
      </c>
      <c r="I181" s="275" t="str">
        <f ca="1">IF($O181="","",INDEX('Nhập liệu'!$J$10:$J$10000,'Chi tiết'!$O181))</f>
        <v/>
      </c>
      <c r="J181" s="275" t="str">
        <f ca="1">IF($O181="","",INDEX('Nhập liệu'!$K$10:$K$10000,'Chi tiết'!$O181))</f>
        <v/>
      </c>
      <c r="K181" s="275" t="str">
        <f ca="1">IF($O181="","",INDEX('Nhập liệu'!$L$10:$L$10000,'Chi tiết'!$O181))</f>
        <v/>
      </c>
      <c r="L181" s="275" t="str">
        <f ca="1">IF($O181="","",INDEX('Nhập liệu'!$M$10:$M$10000,'Chi tiết'!$O181))</f>
        <v/>
      </c>
      <c r="M181" s="275" t="str">
        <f ca="1">IF($O181="","",INDEX('Nhập liệu'!$N$10:$N$10000,'Chi tiết'!$O181))</f>
        <v/>
      </c>
      <c r="N181" s="275" t="str">
        <f ca="1">IF($O181="","",INDEX('Nhập liệu'!$O$10:$O$10000,'Chi tiết'!$O181))</f>
        <v/>
      </c>
      <c r="O181" s="266" t="str">
        <f ca="1">IF(TYPE(MATCH($D$6,OFFSET('Nhập liệu'!$C$10,O180,0):'Nhập liệu'!$C$10000,0)+O180)=16,"",MATCH($D$6,OFFSET('Nhập liệu'!$C$10,O180,0):'Nhập liệu'!$C$10000,0)+O180)</f>
        <v/>
      </c>
    </row>
    <row r="182" spans="2:15">
      <c r="B182" s="264" t="str">
        <f ca="1">IF($O182="","",INDEX('Nhập liệu'!$B$10:$B$10000,'Chi tiết'!$O182))</f>
        <v/>
      </c>
      <c r="C182" s="160" t="str">
        <f ca="1">IF($O182="","",INDEX('Nhập liệu'!$D$10:$D$10000,'Chi tiết'!$O182))</f>
        <v/>
      </c>
      <c r="D182" s="275" t="str">
        <f ca="1">IF($O182="","",INDEX('Nhập liệu'!$E$10:$E$10000,'Chi tiết'!$O182))</f>
        <v/>
      </c>
      <c r="E182" s="274" t="str">
        <f ca="1">IF($O182="","",INDEX('Nhập liệu'!$F$10:$F$10000,'Chi tiết'!$O182))</f>
        <v/>
      </c>
      <c r="F182" s="275" t="str">
        <f ca="1">IF($O182="","",INDEX('Nhập liệu'!$G$10:$G$10000,'Chi tiết'!$O182))</f>
        <v/>
      </c>
      <c r="G182" s="275" t="str">
        <f ca="1">IF($O182="","",INDEX('Nhập liệu'!$H$10:$H$10000,'Chi tiết'!$O182))</f>
        <v/>
      </c>
      <c r="H182" s="275" t="str">
        <f ca="1">IF($O182="","",INDEX('Nhập liệu'!$I$10:$I$10000,'Chi tiết'!$O182))</f>
        <v/>
      </c>
      <c r="I182" s="275" t="str">
        <f ca="1">IF($O182="","",INDEX('Nhập liệu'!$J$10:$J$10000,'Chi tiết'!$O182))</f>
        <v/>
      </c>
      <c r="J182" s="275" t="str">
        <f ca="1">IF($O182="","",INDEX('Nhập liệu'!$K$10:$K$10000,'Chi tiết'!$O182))</f>
        <v/>
      </c>
      <c r="K182" s="275" t="str">
        <f ca="1">IF($O182="","",INDEX('Nhập liệu'!$L$10:$L$10000,'Chi tiết'!$O182))</f>
        <v/>
      </c>
      <c r="L182" s="275" t="str">
        <f ca="1">IF($O182="","",INDEX('Nhập liệu'!$M$10:$M$10000,'Chi tiết'!$O182))</f>
        <v/>
      </c>
      <c r="M182" s="275" t="str">
        <f ca="1">IF($O182="","",INDEX('Nhập liệu'!$N$10:$N$10000,'Chi tiết'!$O182))</f>
        <v/>
      </c>
      <c r="N182" s="275" t="str">
        <f ca="1">IF($O182="","",INDEX('Nhập liệu'!$O$10:$O$10000,'Chi tiết'!$O182))</f>
        <v/>
      </c>
      <c r="O182" s="266" t="str">
        <f ca="1">IF(TYPE(MATCH($D$6,OFFSET('Nhập liệu'!$C$10,O181,0):'Nhập liệu'!$C$10000,0)+O181)=16,"",MATCH($D$6,OFFSET('Nhập liệu'!$C$10,O181,0):'Nhập liệu'!$C$10000,0)+O181)</f>
        <v/>
      </c>
    </row>
    <row r="183" spans="2:15">
      <c r="B183" s="264" t="str">
        <f ca="1">IF($O183="","",INDEX('Nhập liệu'!$B$10:$B$10000,'Chi tiết'!$O183))</f>
        <v/>
      </c>
      <c r="C183" s="160" t="str">
        <f ca="1">IF($O183="","",INDEX('Nhập liệu'!$D$10:$D$10000,'Chi tiết'!$O183))</f>
        <v/>
      </c>
      <c r="D183" s="275" t="str">
        <f ca="1">IF($O183="","",INDEX('Nhập liệu'!$E$10:$E$10000,'Chi tiết'!$O183))</f>
        <v/>
      </c>
      <c r="E183" s="274" t="str">
        <f ca="1">IF($O183="","",INDEX('Nhập liệu'!$F$10:$F$10000,'Chi tiết'!$O183))</f>
        <v/>
      </c>
      <c r="F183" s="275" t="str">
        <f ca="1">IF($O183="","",INDEX('Nhập liệu'!$G$10:$G$10000,'Chi tiết'!$O183))</f>
        <v/>
      </c>
      <c r="G183" s="275" t="str">
        <f ca="1">IF($O183="","",INDEX('Nhập liệu'!$H$10:$H$10000,'Chi tiết'!$O183))</f>
        <v/>
      </c>
      <c r="H183" s="275" t="str">
        <f ca="1">IF($O183="","",INDEX('Nhập liệu'!$I$10:$I$10000,'Chi tiết'!$O183))</f>
        <v/>
      </c>
      <c r="I183" s="275" t="str">
        <f ca="1">IF($O183="","",INDEX('Nhập liệu'!$J$10:$J$10000,'Chi tiết'!$O183))</f>
        <v/>
      </c>
      <c r="J183" s="275" t="str">
        <f ca="1">IF($O183="","",INDEX('Nhập liệu'!$K$10:$K$10000,'Chi tiết'!$O183))</f>
        <v/>
      </c>
      <c r="K183" s="275" t="str">
        <f ca="1">IF($O183="","",INDEX('Nhập liệu'!$L$10:$L$10000,'Chi tiết'!$O183))</f>
        <v/>
      </c>
      <c r="L183" s="275" t="str">
        <f ca="1">IF($O183="","",INDEX('Nhập liệu'!$M$10:$M$10000,'Chi tiết'!$O183))</f>
        <v/>
      </c>
      <c r="M183" s="275" t="str">
        <f ca="1">IF($O183="","",INDEX('Nhập liệu'!$N$10:$N$10000,'Chi tiết'!$O183))</f>
        <v/>
      </c>
      <c r="N183" s="275" t="str">
        <f ca="1">IF($O183="","",INDEX('Nhập liệu'!$O$10:$O$10000,'Chi tiết'!$O183))</f>
        <v/>
      </c>
      <c r="O183" s="266" t="str">
        <f ca="1">IF(TYPE(MATCH($D$6,OFFSET('Nhập liệu'!$C$10,O182,0):'Nhập liệu'!$C$10000,0)+O182)=16,"",MATCH($D$6,OFFSET('Nhập liệu'!$C$10,O182,0):'Nhập liệu'!$C$10000,0)+O182)</f>
        <v/>
      </c>
    </row>
    <row r="184" spans="2:15">
      <c r="B184" s="264" t="str">
        <f ca="1">IF($O184="","",INDEX('Nhập liệu'!$B$10:$B$10000,'Chi tiết'!$O184))</f>
        <v/>
      </c>
      <c r="C184" s="160" t="str">
        <f ca="1">IF($O184="","",INDEX('Nhập liệu'!$D$10:$D$10000,'Chi tiết'!$O184))</f>
        <v/>
      </c>
      <c r="D184" s="275" t="str">
        <f ca="1">IF($O184="","",INDEX('Nhập liệu'!$E$10:$E$10000,'Chi tiết'!$O184))</f>
        <v/>
      </c>
      <c r="E184" s="274" t="str">
        <f ca="1">IF($O184="","",INDEX('Nhập liệu'!$F$10:$F$10000,'Chi tiết'!$O184))</f>
        <v/>
      </c>
      <c r="F184" s="275" t="str">
        <f ca="1">IF($O184="","",INDEX('Nhập liệu'!$G$10:$G$10000,'Chi tiết'!$O184))</f>
        <v/>
      </c>
      <c r="G184" s="275" t="str">
        <f ca="1">IF($O184="","",INDEX('Nhập liệu'!$H$10:$H$10000,'Chi tiết'!$O184))</f>
        <v/>
      </c>
      <c r="H184" s="275" t="str">
        <f ca="1">IF($O184="","",INDEX('Nhập liệu'!$I$10:$I$10000,'Chi tiết'!$O184))</f>
        <v/>
      </c>
      <c r="I184" s="275" t="str">
        <f ca="1">IF($O184="","",INDEX('Nhập liệu'!$J$10:$J$10000,'Chi tiết'!$O184))</f>
        <v/>
      </c>
      <c r="J184" s="275" t="str">
        <f ca="1">IF($O184="","",INDEX('Nhập liệu'!$K$10:$K$10000,'Chi tiết'!$O184))</f>
        <v/>
      </c>
      <c r="K184" s="275" t="str">
        <f ca="1">IF($O184="","",INDEX('Nhập liệu'!$L$10:$L$10000,'Chi tiết'!$O184))</f>
        <v/>
      </c>
      <c r="L184" s="275" t="str">
        <f ca="1">IF($O184="","",INDEX('Nhập liệu'!$M$10:$M$10000,'Chi tiết'!$O184))</f>
        <v/>
      </c>
      <c r="M184" s="275" t="str">
        <f ca="1">IF($O184="","",INDEX('Nhập liệu'!$N$10:$N$10000,'Chi tiết'!$O184))</f>
        <v/>
      </c>
      <c r="N184" s="275" t="str">
        <f ca="1">IF($O184="","",INDEX('Nhập liệu'!$O$10:$O$10000,'Chi tiết'!$O184))</f>
        <v/>
      </c>
      <c r="O184" s="266" t="str">
        <f ca="1">IF(TYPE(MATCH($D$6,OFFSET('Nhập liệu'!$C$10,O183,0):'Nhập liệu'!$C$10000,0)+O183)=16,"",MATCH($D$6,OFFSET('Nhập liệu'!$C$10,O183,0):'Nhập liệu'!$C$10000,0)+O183)</f>
        <v/>
      </c>
    </row>
    <row r="185" spans="2:15">
      <c r="B185" s="264" t="str">
        <f ca="1">IF($O185="","",INDEX('Nhập liệu'!$B$10:$B$10000,'Chi tiết'!$O185))</f>
        <v/>
      </c>
      <c r="C185" s="160" t="str">
        <f ca="1">IF($O185="","",INDEX('Nhập liệu'!$D$10:$D$10000,'Chi tiết'!$O185))</f>
        <v/>
      </c>
      <c r="D185" s="275" t="str">
        <f ca="1">IF($O185="","",INDEX('Nhập liệu'!$E$10:$E$10000,'Chi tiết'!$O185))</f>
        <v/>
      </c>
      <c r="E185" s="274" t="str">
        <f ca="1">IF($O185="","",INDEX('Nhập liệu'!$F$10:$F$10000,'Chi tiết'!$O185))</f>
        <v/>
      </c>
      <c r="F185" s="275" t="str">
        <f ca="1">IF($O185="","",INDEX('Nhập liệu'!$G$10:$G$10000,'Chi tiết'!$O185))</f>
        <v/>
      </c>
      <c r="G185" s="275" t="str">
        <f ca="1">IF($O185="","",INDEX('Nhập liệu'!$H$10:$H$10000,'Chi tiết'!$O185))</f>
        <v/>
      </c>
      <c r="H185" s="275" t="str">
        <f ca="1">IF($O185="","",INDEX('Nhập liệu'!$I$10:$I$10000,'Chi tiết'!$O185))</f>
        <v/>
      </c>
      <c r="I185" s="275" t="str">
        <f ca="1">IF($O185="","",INDEX('Nhập liệu'!$J$10:$J$10000,'Chi tiết'!$O185))</f>
        <v/>
      </c>
      <c r="J185" s="275" t="str">
        <f ca="1">IF($O185="","",INDEX('Nhập liệu'!$K$10:$K$10000,'Chi tiết'!$O185))</f>
        <v/>
      </c>
      <c r="K185" s="275" t="str">
        <f ca="1">IF($O185="","",INDEX('Nhập liệu'!$L$10:$L$10000,'Chi tiết'!$O185))</f>
        <v/>
      </c>
      <c r="L185" s="275" t="str">
        <f ca="1">IF($O185="","",INDEX('Nhập liệu'!$M$10:$M$10000,'Chi tiết'!$O185))</f>
        <v/>
      </c>
      <c r="M185" s="275" t="str">
        <f ca="1">IF($O185="","",INDEX('Nhập liệu'!$N$10:$N$10000,'Chi tiết'!$O185))</f>
        <v/>
      </c>
      <c r="N185" s="275" t="str">
        <f ca="1">IF($O185="","",INDEX('Nhập liệu'!$O$10:$O$10000,'Chi tiết'!$O185))</f>
        <v/>
      </c>
      <c r="O185" s="266" t="str">
        <f ca="1">IF(TYPE(MATCH($D$6,OFFSET('Nhập liệu'!$C$10,O184,0):'Nhập liệu'!$C$10000,0)+O184)=16,"",MATCH($D$6,OFFSET('Nhập liệu'!$C$10,O184,0):'Nhập liệu'!$C$10000,0)+O184)</f>
        <v/>
      </c>
    </row>
    <row r="186" spans="2:15">
      <c r="B186" s="264" t="str">
        <f ca="1">IF($O186="","",INDEX('Nhập liệu'!$B$10:$B$10000,'Chi tiết'!$O186))</f>
        <v/>
      </c>
      <c r="C186" s="160" t="str">
        <f ca="1">IF($O186="","",INDEX('Nhập liệu'!$D$10:$D$10000,'Chi tiết'!$O186))</f>
        <v/>
      </c>
      <c r="D186" s="275" t="str">
        <f ca="1">IF($O186="","",INDEX('Nhập liệu'!$E$10:$E$10000,'Chi tiết'!$O186))</f>
        <v/>
      </c>
      <c r="E186" s="274" t="str">
        <f ca="1">IF($O186="","",INDEX('Nhập liệu'!$F$10:$F$10000,'Chi tiết'!$O186))</f>
        <v/>
      </c>
      <c r="F186" s="275" t="str">
        <f ca="1">IF($O186="","",INDEX('Nhập liệu'!$G$10:$G$10000,'Chi tiết'!$O186))</f>
        <v/>
      </c>
      <c r="G186" s="275" t="str">
        <f ca="1">IF($O186="","",INDEX('Nhập liệu'!$H$10:$H$10000,'Chi tiết'!$O186))</f>
        <v/>
      </c>
      <c r="H186" s="275" t="str">
        <f ca="1">IF($O186="","",INDEX('Nhập liệu'!$I$10:$I$10000,'Chi tiết'!$O186))</f>
        <v/>
      </c>
      <c r="I186" s="275" t="str">
        <f ca="1">IF($O186="","",INDEX('Nhập liệu'!$J$10:$J$10000,'Chi tiết'!$O186))</f>
        <v/>
      </c>
      <c r="J186" s="275" t="str">
        <f ca="1">IF($O186="","",INDEX('Nhập liệu'!$K$10:$K$10000,'Chi tiết'!$O186))</f>
        <v/>
      </c>
      <c r="K186" s="275" t="str">
        <f ca="1">IF($O186="","",INDEX('Nhập liệu'!$L$10:$L$10000,'Chi tiết'!$O186))</f>
        <v/>
      </c>
      <c r="L186" s="275" t="str">
        <f ca="1">IF($O186="","",INDEX('Nhập liệu'!$M$10:$M$10000,'Chi tiết'!$O186))</f>
        <v/>
      </c>
      <c r="M186" s="275" t="str">
        <f ca="1">IF($O186="","",INDEX('Nhập liệu'!$N$10:$N$10000,'Chi tiết'!$O186))</f>
        <v/>
      </c>
      <c r="N186" s="275" t="str">
        <f ca="1">IF($O186="","",INDEX('Nhập liệu'!$O$10:$O$10000,'Chi tiết'!$O186))</f>
        <v/>
      </c>
      <c r="O186" s="266" t="str">
        <f ca="1">IF(TYPE(MATCH($D$6,OFFSET('Nhập liệu'!$C$10,O185,0):'Nhập liệu'!$C$10000,0)+O185)=16,"",MATCH($D$6,OFFSET('Nhập liệu'!$C$10,O185,0):'Nhập liệu'!$C$10000,0)+O185)</f>
        <v/>
      </c>
    </row>
    <row r="187" spans="2:15">
      <c r="B187" s="264" t="str">
        <f ca="1">IF($O187="","",INDEX('Nhập liệu'!$B$10:$B$10000,'Chi tiết'!$O187))</f>
        <v/>
      </c>
      <c r="C187" s="160" t="str">
        <f ca="1">IF($O187="","",INDEX('Nhập liệu'!$D$10:$D$10000,'Chi tiết'!$O187))</f>
        <v/>
      </c>
      <c r="D187" s="275" t="str">
        <f ca="1">IF($O187="","",INDEX('Nhập liệu'!$E$10:$E$10000,'Chi tiết'!$O187))</f>
        <v/>
      </c>
      <c r="E187" s="274" t="str">
        <f ca="1">IF($O187="","",INDEX('Nhập liệu'!$F$10:$F$10000,'Chi tiết'!$O187))</f>
        <v/>
      </c>
      <c r="F187" s="275" t="str">
        <f ca="1">IF($O187="","",INDEX('Nhập liệu'!$G$10:$G$10000,'Chi tiết'!$O187))</f>
        <v/>
      </c>
      <c r="G187" s="275" t="str">
        <f ca="1">IF($O187="","",INDEX('Nhập liệu'!$H$10:$H$10000,'Chi tiết'!$O187))</f>
        <v/>
      </c>
      <c r="H187" s="275" t="str">
        <f ca="1">IF($O187="","",INDEX('Nhập liệu'!$I$10:$I$10000,'Chi tiết'!$O187))</f>
        <v/>
      </c>
      <c r="I187" s="275" t="str">
        <f ca="1">IF($O187="","",INDEX('Nhập liệu'!$J$10:$J$10000,'Chi tiết'!$O187))</f>
        <v/>
      </c>
      <c r="J187" s="275" t="str">
        <f ca="1">IF($O187="","",INDEX('Nhập liệu'!$K$10:$K$10000,'Chi tiết'!$O187))</f>
        <v/>
      </c>
      <c r="K187" s="275" t="str">
        <f ca="1">IF($O187="","",INDEX('Nhập liệu'!$L$10:$L$10000,'Chi tiết'!$O187))</f>
        <v/>
      </c>
      <c r="L187" s="275" t="str">
        <f ca="1">IF($O187="","",INDEX('Nhập liệu'!$M$10:$M$10000,'Chi tiết'!$O187))</f>
        <v/>
      </c>
      <c r="M187" s="275" t="str">
        <f ca="1">IF($O187="","",INDEX('Nhập liệu'!$N$10:$N$10000,'Chi tiết'!$O187))</f>
        <v/>
      </c>
      <c r="N187" s="275" t="str">
        <f ca="1">IF($O187="","",INDEX('Nhập liệu'!$O$10:$O$10000,'Chi tiết'!$O187))</f>
        <v/>
      </c>
      <c r="O187" s="266" t="str">
        <f ca="1">IF(TYPE(MATCH($D$6,OFFSET('Nhập liệu'!$C$10,O186,0):'Nhập liệu'!$C$10000,0)+O186)=16,"",MATCH($D$6,OFFSET('Nhập liệu'!$C$10,O186,0):'Nhập liệu'!$C$10000,0)+O186)</f>
        <v/>
      </c>
    </row>
    <row r="188" spans="2:15">
      <c r="B188" s="264" t="str">
        <f ca="1">IF($O188="","",INDEX('Nhập liệu'!$B$10:$B$10000,'Chi tiết'!$O188))</f>
        <v/>
      </c>
      <c r="C188" s="160" t="str">
        <f ca="1">IF($O188="","",INDEX('Nhập liệu'!$D$10:$D$10000,'Chi tiết'!$O188))</f>
        <v/>
      </c>
      <c r="D188" s="275" t="str">
        <f ca="1">IF($O188="","",INDEX('Nhập liệu'!$E$10:$E$10000,'Chi tiết'!$O188))</f>
        <v/>
      </c>
      <c r="E188" s="274" t="str">
        <f ca="1">IF($O188="","",INDEX('Nhập liệu'!$F$10:$F$10000,'Chi tiết'!$O188))</f>
        <v/>
      </c>
      <c r="F188" s="275" t="str">
        <f ca="1">IF($O188="","",INDEX('Nhập liệu'!$G$10:$G$10000,'Chi tiết'!$O188))</f>
        <v/>
      </c>
      <c r="G188" s="275" t="str">
        <f ca="1">IF($O188="","",INDEX('Nhập liệu'!$H$10:$H$10000,'Chi tiết'!$O188))</f>
        <v/>
      </c>
      <c r="H188" s="275" t="str">
        <f ca="1">IF($O188="","",INDEX('Nhập liệu'!$I$10:$I$10000,'Chi tiết'!$O188))</f>
        <v/>
      </c>
      <c r="I188" s="275" t="str">
        <f ca="1">IF($O188="","",INDEX('Nhập liệu'!$J$10:$J$10000,'Chi tiết'!$O188))</f>
        <v/>
      </c>
      <c r="J188" s="275" t="str">
        <f ca="1">IF($O188="","",INDEX('Nhập liệu'!$K$10:$K$10000,'Chi tiết'!$O188))</f>
        <v/>
      </c>
      <c r="K188" s="275" t="str">
        <f ca="1">IF($O188="","",INDEX('Nhập liệu'!$L$10:$L$10000,'Chi tiết'!$O188))</f>
        <v/>
      </c>
      <c r="L188" s="275" t="str">
        <f ca="1">IF($O188="","",INDEX('Nhập liệu'!$M$10:$M$10000,'Chi tiết'!$O188))</f>
        <v/>
      </c>
      <c r="M188" s="275" t="str">
        <f ca="1">IF($O188="","",INDEX('Nhập liệu'!$N$10:$N$10000,'Chi tiết'!$O188))</f>
        <v/>
      </c>
      <c r="N188" s="275" t="str">
        <f ca="1">IF($O188="","",INDEX('Nhập liệu'!$O$10:$O$10000,'Chi tiết'!$O188))</f>
        <v/>
      </c>
      <c r="O188" s="266" t="str">
        <f ca="1">IF(TYPE(MATCH($D$6,OFFSET('Nhập liệu'!$C$10,O187,0):'Nhập liệu'!$C$10000,0)+O187)=16,"",MATCH($D$6,OFFSET('Nhập liệu'!$C$10,O187,0):'Nhập liệu'!$C$10000,0)+O187)</f>
        <v/>
      </c>
    </row>
    <row r="189" spans="2:15">
      <c r="B189" s="264" t="str">
        <f ca="1">IF($O189="","",INDEX('Nhập liệu'!$B$10:$B$10000,'Chi tiết'!$O189))</f>
        <v/>
      </c>
      <c r="C189" s="160" t="str">
        <f ca="1">IF($O189="","",INDEX('Nhập liệu'!$D$10:$D$10000,'Chi tiết'!$O189))</f>
        <v/>
      </c>
      <c r="D189" s="275" t="str">
        <f ca="1">IF($O189="","",INDEX('Nhập liệu'!$E$10:$E$10000,'Chi tiết'!$O189))</f>
        <v/>
      </c>
      <c r="E189" s="274" t="str">
        <f ca="1">IF($O189="","",INDEX('Nhập liệu'!$F$10:$F$10000,'Chi tiết'!$O189))</f>
        <v/>
      </c>
      <c r="F189" s="275" t="str">
        <f ca="1">IF($O189="","",INDEX('Nhập liệu'!$G$10:$G$10000,'Chi tiết'!$O189))</f>
        <v/>
      </c>
      <c r="G189" s="275" t="str">
        <f ca="1">IF($O189="","",INDEX('Nhập liệu'!$H$10:$H$10000,'Chi tiết'!$O189))</f>
        <v/>
      </c>
      <c r="H189" s="275" t="str">
        <f ca="1">IF($O189="","",INDEX('Nhập liệu'!$I$10:$I$10000,'Chi tiết'!$O189))</f>
        <v/>
      </c>
      <c r="I189" s="275" t="str">
        <f ca="1">IF($O189="","",INDEX('Nhập liệu'!$J$10:$J$10000,'Chi tiết'!$O189))</f>
        <v/>
      </c>
      <c r="J189" s="275" t="str">
        <f ca="1">IF($O189="","",INDEX('Nhập liệu'!$K$10:$K$10000,'Chi tiết'!$O189))</f>
        <v/>
      </c>
      <c r="K189" s="275" t="str">
        <f ca="1">IF($O189="","",INDEX('Nhập liệu'!$L$10:$L$10000,'Chi tiết'!$O189))</f>
        <v/>
      </c>
      <c r="L189" s="275" t="str">
        <f ca="1">IF($O189="","",INDEX('Nhập liệu'!$M$10:$M$10000,'Chi tiết'!$O189))</f>
        <v/>
      </c>
      <c r="M189" s="275" t="str">
        <f ca="1">IF($O189="","",INDEX('Nhập liệu'!$N$10:$N$10000,'Chi tiết'!$O189))</f>
        <v/>
      </c>
      <c r="N189" s="275" t="str">
        <f ca="1">IF($O189="","",INDEX('Nhập liệu'!$O$10:$O$10000,'Chi tiết'!$O189))</f>
        <v/>
      </c>
      <c r="O189" s="266" t="str">
        <f ca="1">IF(TYPE(MATCH($D$6,OFFSET('Nhập liệu'!$C$10,O188,0):'Nhập liệu'!$C$10000,0)+O188)=16,"",MATCH($D$6,OFFSET('Nhập liệu'!$C$10,O188,0):'Nhập liệu'!$C$10000,0)+O188)</f>
        <v/>
      </c>
    </row>
    <row r="190" spans="2:15">
      <c r="B190" s="264" t="str">
        <f ca="1">IF($O190="","",INDEX('Nhập liệu'!$B$10:$B$10000,'Chi tiết'!$O190))</f>
        <v/>
      </c>
      <c r="C190" s="160" t="str">
        <f ca="1">IF($O190="","",INDEX('Nhập liệu'!$D$10:$D$10000,'Chi tiết'!$O190))</f>
        <v/>
      </c>
      <c r="D190" s="275" t="str">
        <f ca="1">IF($O190="","",INDEX('Nhập liệu'!$E$10:$E$10000,'Chi tiết'!$O190))</f>
        <v/>
      </c>
      <c r="E190" s="274" t="str">
        <f ca="1">IF($O190="","",INDEX('Nhập liệu'!$F$10:$F$10000,'Chi tiết'!$O190))</f>
        <v/>
      </c>
      <c r="F190" s="275" t="str">
        <f ca="1">IF($O190="","",INDEX('Nhập liệu'!$G$10:$G$10000,'Chi tiết'!$O190))</f>
        <v/>
      </c>
      <c r="G190" s="275" t="str">
        <f ca="1">IF($O190="","",INDEX('Nhập liệu'!$H$10:$H$10000,'Chi tiết'!$O190))</f>
        <v/>
      </c>
      <c r="H190" s="275" t="str">
        <f ca="1">IF($O190="","",INDEX('Nhập liệu'!$I$10:$I$10000,'Chi tiết'!$O190))</f>
        <v/>
      </c>
      <c r="I190" s="275" t="str">
        <f ca="1">IF($O190="","",INDEX('Nhập liệu'!$J$10:$J$10000,'Chi tiết'!$O190))</f>
        <v/>
      </c>
      <c r="J190" s="275" t="str">
        <f ca="1">IF($O190="","",INDEX('Nhập liệu'!$K$10:$K$10000,'Chi tiết'!$O190))</f>
        <v/>
      </c>
      <c r="K190" s="275" t="str">
        <f ca="1">IF($O190="","",INDEX('Nhập liệu'!$L$10:$L$10000,'Chi tiết'!$O190))</f>
        <v/>
      </c>
      <c r="L190" s="275" t="str">
        <f ca="1">IF($O190="","",INDEX('Nhập liệu'!$M$10:$M$10000,'Chi tiết'!$O190))</f>
        <v/>
      </c>
      <c r="M190" s="275" t="str">
        <f ca="1">IF($O190="","",INDEX('Nhập liệu'!$N$10:$N$10000,'Chi tiết'!$O190))</f>
        <v/>
      </c>
      <c r="N190" s="275" t="str">
        <f ca="1">IF($O190="","",INDEX('Nhập liệu'!$O$10:$O$10000,'Chi tiết'!$O190))</f>
        <v/>
      </c>
      <c r="O190" s="266" t="str">
        <f ca="1">IF(TYPE(MATCH($D$6,OFFSET('Nhập liệu'!$C$10,O189,0):'Nhập liệu'!$C$10000,0)+O189)=16,"",MATCH($D$6,OFFSET('Nhập liệu'!$C$10,O189,0):'Nhập liệu'!$C$10000,0)+O189)</f>
        <v/>
      </c>
    </row>
    <row r="191" spans="2:15">
      <c r="B191" s="264" t="str">
        <f ca="1">IF($O191="","",INDEX('Nhập liệu'!$B$10:$B$10000,'Chi tiết'!$O191))</f>
        <v/>
      </c>
      <c r="C191" s="160" t="str">
        <f ca="1">IF($O191="","",INDEX('Nhập liệu'!$D$10:$D$10000,'Chi tiết'!$O191))</f>
        <v/>
      </c>
      <c r="D191" s="275" t="str">
        <f ca="1">IF($O191="","",INDEX('Nhập liệu'!$E$10:$E$10000,'Chi tiết'!$O191))</f>
        <v/>
      </c>
      <c r="E191" s="274" t="str">
        <f ca="1">IF($O191="","",INDEX('Nhập liệu'!$F$10:$F$10000,'Chi tiết'!$O191))</f>
        <v/>
      </c>
      <c r="F191" s="275" t="str">
        <f ca="1">IF($O191="","",INDEX('Nhập liệu'!$G$10:$G$10000,'Chi tiết'!$O191))</f>
        <v/>
      </c>
      <c r="G191" s="275" t="str">
        <f ca="1">IF($O191="","",INDEX('Nhập liệu'!$H$10:$H$10000,'Chi tiết'!$O191))</f>
        <v/>
      </c>
      <c r="H191" s="275" t="str">
        <f ca="1">IF($O191="","",INDEX('Nhập liệu'!$I$10:$I$10000,'Chi tiết'!$O191))</f>
        <v/>
      </c>
      <c r="I191" s="275" t="str">
        <f ca="1">IF($O191="","",INDEX('Nhập liệu'!$J$10:$J$10000,'Chi tiết'!$O191))</f>
        <v/>
      </c>
      <c r="J191" s="275" t="str">
        <f ca="1">IF($O191="","",INDEX('Nhập liệu'!$K$10:$K$10000,'Chi tiết'!$O191))</f>
        <v/>
      </c>
      <c r="K191" s="275" t="str">
        <f ca="1">IF($O191="","",INDEX('Nhập liệu'!$L$10:$L$10000,'Chi tiết'!$O191))</f>
        <v/>
      </c>
      <c r="L191" s="275" t="str">
        <f ca="1">IF($O191="","",INDEX('Nhập liệu'!$M$10:$M$10000,'Chi tiết'!$O191))</f>
        <v/>
      </c>
      <c r="M191" s="275" t="str">
        <f ca="1">IF($O191="","",INDEX('Nhập liệu'!$N$10:$N$10000,'Chi tiết'!$O191))</f>
        <v/>
      </c>
      <c r="N191" s="275" t="str">
        <f ca="1">IF($O191="","",INDEX('Nhập liệu'!$O$10:$O$10000,'Chi tiết'!$O191))</f>
        <v/>
      </c>
      <c r="O191" s="266" t="str">
        <f ca="1">IF(TYPE(MATCH($D$6,OFFSET('Nhập liệu'!$C$10,O190,0):'Nhập liệu'!$C$10000,0)+O190)=16,"",MATCH($D$6,OFFSET('Nhập liệu'!$C$10,O190,0):'Nhập liệu'!$C$10000,0)+O190)</f>
        <v/>
      </c>
    </row>
    <row r="192" spans="2:15">
      <c r="B192" s="264" t="str">
        <f ca="1">IF($O192="","",INDEX('Nhập liệu'!$B$10:$B$10000,'Chi tiết'!$O192))</f>
        <v/>
      </c>
      <c r="C192" s="160" t="str">
        <f ca="1">IF($O192="","",INDEX('Nhập liệu'!$D$10:$D$10000,'Chi tiết'!$O192))</f>
        <v/>
      </c>
      <c r="D192" s="275" t="str">
        <f ca="1">IF($O192="","",INDEX('Nhập liệu'!$E$10:$E$10000,'Chi tiết'!$O192))</f>
        <v/>
      </c>
      <c r="E192" s="274" t="str">
        <f ca="1">IF($O192="","",INDEX('Nhập liệu'!$F$10:$F$10000,'Chi tiết'!$O192))</f>
        <v/>
      </c>
      <c r="F192" s="275" t="str">
        <f ca="1">IF($O192="","",INDEX('Nhập liệu'!$G$10:$G$10000,'Chi tiết'!$O192))</f>
        <v/>
      </c>
      <c r="G192" s="275" t="str">
        <f ca="1">IF($O192="","",INDEX('Nhập liệu'!$H$10:$H$10000,'Chi tiết'!$O192))</f>
        <v/>
      </c>
      <c r="H192" s="275" t="str">
        <f ca="1">IF($O192="","",INDEX('Nhập liệu'!$I$10:$I$10000,'Chi tiết'!$O192))</f>
        <v/>
      </c>
      <c r="I192" s="275" t="str">
        <f ca="1">IF($O192="","",INDEX('Nhập liệu'!$J$10:$J$10000,'Chi tiết'!$O192))</f>
        <v/>
      </c>
      <c r="J192" s="275" t="str">
        <f ca="1">IF($O192="","",INDEX('Nhập liệu'!$K$10:$K$10000,'Chi tiết'!$O192))</f>
        <v/>
      </c>
      <c r="K192" s="275" t="str">
        <f ca="1">IF($O192="","",INDEX('Nhập liệu'!$L$10:$L$10000,'Chi tiết'!$O192))</f>
        <v/>
      </c>
      <c r="L192" s="275" t="str">
        <f ca="1">IF($O192="","",INDEX('Nhập liệu'!$M$10:$M$10000,'Chi tiết'!$O192))</f>
        <v/>
      </c>
      <c r="M192" s="275" t="str">
        <f ca="1">IF($O192="","",INDEX('Nhập liệu'!$N$10:$N$10000,'Chi tiết'!$O192))</f>
        <v/>
      </c>
      <c r="N192" s="275" t="str">
        <f ca="1">IF($O192="","",INDEX('Nhập liệu'!$O$10:$O$10000,'Chi tiết'!$O192))</f>
        <v/>
      </c>
      <c r="O192" s="266" t="str">
        <f ca="1">IF(TYPE(MATCH($D$6,OFFSET('Nhập liệu'!$C$10,O191,0):'Nhập liệu'!$C$10000,0)+O191)=16,"",MATCH($D$6,OFFSET('Nhập liệu'!$C$10,O191,0):'Nhập liệu'!$C$10000,0)+O191)</f>
        <v/>
      </c>
    </row>
    <row r="193" spans="2:15">
      <c r="B193" s="264" t="str">
        <f ca="1">IF($O193="","",INDEX('Nhập liệu'!$B$10:$B$10000,'Chi tiết'!$O193))</f>
        <v/>
      </c>
      <c r="C193" s="160" t="str">
        <f ca="1">IF($O193="","",INDEX('Nhập liệu'!$D$10:$D$10000,'Chi tiết'!$O193))</f>
        <v/>
      </c>
      <c r="D193" s="275" t="str">
        <f ca="1">IF($O193="","",INDEX('Nhập liệu'!$E$10:$E$10000,'Chi tiết'!$O193))</f>
        <v/>
      </c>
      <c r="E193" s="274" t="str">
        <f ca="1">IF($O193="","",INDEX('Nhập liệu'!$F$10:$F$10000,'Chi tiết'!$O193))</f>
        <v/>
      </c>
      <c r="F193" s="275" t="str">
        <f ca="1">IF($O193="","",INDEX('Nhập liệu'!$G$10:$G$10000,'Chi tiết'!$O193))</f>
        <v/>
      </c>
      <c r="G193" s="275" t="str">
        <f ca="1">IF($O193="","",INDEX('Nhập liệu'!$H$10:$H$10000,'Chi tiết'!$O193))</f>
        <v/>
      </c>
      <c r="H193" s="275" t="str">
        <f ca="1">IF($O193="","",INDEX('Nhập liệu'!$I$10:$I$10000,'Chi tiết'!$O193))</f>
        <v/>
      </c>
      <c r="I193" s="275" t="str">
        <f ca="1">IF($O193="","",INDEX('Nhập liệu'!$J$10:$J$10000,'Chi tiết'!$O193))</f>
        <v/>
      </c>
      <c r="J193" s="275" t="str">
        <f ca="1">IF($O193="","",INDEX('Nhập liệu'!$K$10:$K$10000,'Chi tiết'!$O193))</f>
        <v/>
      </c>
      <c r="K193" s="275" t="str">
        <f ca="1">IF($O193="","",INDEX('Nhập liệu'!$L$10:$L$10000,'Chi tiết'!$O193))</f>
        <v/>
      </c>
      <c r="L193" s="275" t="str">
        <f ca="1">IF($O193="","",INDEX('Nhập liệu'!$M$10:$M$10000,'Chi tiết'!$O193))</f>
        <v/>
      </c>
      <c r="M193" s="275" t="str">
        <f ca="1">IF($O193="","",INDEX('Nhập liệu'!$N$10:$N$10000,'Chi tiết'!$O193))</f>
        <v/>
      </c>
      <c r="N193" s="275" t="str">
        <f ca="1">IF($O193="","",INDEX('Nhập liệu'!$O$10:$O$10000,'Chi tiết'!$O193))</f>
        <v/>
      </c>
      <c r="O193" s="266" t="str">
        <f ca="1">IF(TYPE(MATCH($D$6,OFFSET('Nhập liệu'!$C$10,O192,0):'Nhập liệu'!$C$10000,0)+O192)=16,"",MATCH($D$6,OFFSET('Nhập liệu'!$C$10,O192,0):'Nhập liệu'!$C$10000,0)+O192)</f>
        <v/>
      </c>
    </row>
    <row r="194" spans="2:15">
      <c r="B194" s="264" t="str">
        <f ca="1">IF($O194="","",INDEX('Nhập liệu'!$B$10:$B$10000,'Chi tiết'!$O194))</f>
        <v/>
      </c>
      <c r="C194" s="160" t="str">
        <f ca="1">IF($O194="","",INDEX('Nhập liệu'!$D$10:$D$10000,'Chi tiết'!$O194))</f>
        <v/>
      </c>
      <c r="D194" s="275" t="str">
        <f ca="1">IF($O194="","",INDEX('Nhập liệu'!$E$10:$E$10000,'Chi tiết'!$O194))</f>
        <v/>
      </c>
      <c r="E194" s="274" t="str">
        <f ca="1">IF($O194="","",INDEX('Nhập liệu'!$F$10:$F$10000,'Chi tiết'!$O194))</f>
        <v/>
      </c>
      <c r="F194" s="275" t="str">
        <f ca="1">IF($O194="","",INDEX('Nhập liệu'!$G$10:$G$10000,'Chi tiết'!$O194))</f>
        <v/>
      </c>
      <c r="G194" s="275" t="str">
        <f ca="1">IF($O194="","",INDEX('Nhập liệu'!$H$10:$H$10000,'Chi tiết'!$O194))</f>
        <v/>
      </c>
      <c r="H194" s="275" t="str">
        <f ca="1">IF($O194="","",INDEX('Nhập liệu'!$I$10:$I$10000,'Chi tiết'!$O194))</f>
        <v/>
      </c>
      <c r="I194" s="275" t="str">
        <f ca="1">IF($O194="","",INDEX('Nhập liệu'!$J$10:$J$10000,'Chi tiết'!$O194))</f>
        <v/>
      </c>
      <c r="J194" s="275" t="str">
        <f ca="1">IF($O194="","",INDEX('Nhập liệu'!$K$10:$K$10000,'Chi tiết'!$O194))</f>
        <v/>
      </c>
      <c r="K194" s="275" t="str">
        <f ca="1">IF($O194="","",INDEX('Nhập liệu'!$L$10:$L$10000,'Chi tiết'!$O194))</f>
        <v/>
      </c>
      <c r="L194" s="275" t="str">
        <f ca="1">IF($O194="","",INDEX('Nhập liệu'!$M$10:$M$10000,'Chi tiết'!$O194))</f>
        <v/>
      </c>
      <c r="M194" s="275" t="str">
        <f ca="1">IF($O194="","",INDEX('Nhập liệu'!$N$10:$N$10000,'Chi tiết'!$O194))</f>
        <v/>
      </c>
      <c r="N194" s="275" t="str">
        <f ca="1">IF($O194="","",INDEX('Nhập liệu'!$O$10:$O$10000,'Chi tiết'!$O194))</f>
        <v/>
      </c>
      <c r="O194" s="266" t="str">
        <f ca="1">IF(TYPE(MATCH($D$6,OFFSET('Nhập liệu'!$C$10,O193,0):'Nhập liệu'!$C$10000,0)+O193)=16,"",MATCH($D$6,OFFSET('Nhập liệu'!$C$10,O193,0):'Nhập liệu'!$C$10000,0)+O193)</f>
        <v/>
      </c>
    </row>
    <row r="195" spans="2:15">
      <c r="B195" s="264" t="str">
        <f ca="1">IF($O195="","",INDEX('Nhập liệu'!$B$10:$B$10000,'Chi tiết'!$O195))</f>
        <v/>
      </c>
      <c r="C195" s="160" t="str">
        <f ca="1">IF($O195="","",INDEX('Nhập liệu'!$D$10:$D$10000,'Chi tiết'!$O195))</f>
        <v/>
      </c>
      <c r="D195" s="275" t="str">
        <f ca="1">IF($O195="","",INDEX('Nhập liệu'!$E$10:$E$10000,'Chi tiết'!$O195))</f>
        <v/>
      </c>
      <c r="E195" s="274" t="str">
        <f ca="1">IF($O195="","",INDEX('Nhập liệu'!$F$10:$F$10000,'Chi tiết'!$O195))</f>
        <v/>
      </c>
      <c r="F195" s="275" t="str">
        <f ca="1">IF($O195="","",INDEX('Nhập liệu'!$G$10:$G$10000,'Chi tiết'!$O195))</f>
        <v/>
      </c>
      <c r="G195" s="275" t="str">
        <f ca="1">IF($O195="","",INDEX('Nhập liệu'!$H$10:$H$10000,'Chi tiết'!$O195))</f>
        <v/>
      </c>
      <c r="H195" s="275" t="str">
        <f ca="1">IF($O195="","",INDEX('Nhập liệu'!$I$10:$I$10000,'Chi tiết'!$O195))</f>
        <v/>
      </c>
      <c r="I195" s="275" t="str">
        <f ca="1">IF($O195="","",INDEX('Nhập liệu'!$J$10:$J$10000,'Chi tiết'!$O195))</f>
        <v/>
      </c>
      <c r="J195" s="275" t="str">
        <f ca="1">IF($O195="","",INDEX('Nhập liệu'!$K$10:$K$10000,'Chi tiết'!$O195))</f>
        <v/>
      </c>
      <c r="K195" s="275" t="str">
        <f ca="1">IF($O195="","",INDEX('Nhập liệu'!$L$10:$L$10000,'Chi tiết'!$O195))</f>
        <v/>
      </c>
      <c r="L195" s="275" t="str">
        <f ca="1">IF($O195="","",INDEX('Nhập liệu'!$M$10:$M$10000,'Chi tiết'!$O195))</f>
        <v/>
      </c>
      <c r="M195" s="275" t="str">
        <f ca="1">IF($O195="","",INDEX('Nhập liệu'!$N$10:$N$10000,'Chi tiết'!$O195))</f>
        <v/>
      </c>
      <c r="N195" s="275" t="str">
        <f ca="1">IF($O195="","",INDEX('Nhập liệu'!$O$10:$O$10000,'Chi tiết'!$O195))</f>
        <v/>
      </c>
      <c r="O195" s="266" t="str">
        <f ca="1">IF(TYPE(MATCH($D$6,OFFSET('Nhập liệu'!$C$10,O194,0):'Nhập liệu'!$C$10000,0)+O194)=16,"",MATCH($D$6,OFFSET('Nhập liệu'!$C$10,O194,0):'Nhập liệu'!$C$10000,0)+O194)</f>
        <v/>
      </c>
    </row>
    <row r="196" spans="2:15">
      <c r="B196" s="264" t="str">
        <f ca="1">IF($O196="","",INDEX('Nhập liệu'!$B$10:$B$10000,'Chi tiết'!$O196))</f>
        <v/>
      </c>
      <c r="C196" s="160" t="str">
        <f ca="1">IF($O196="","",INDEX('Nhập liệu'!$D$10:$D$10000,'Chi tiết'!$O196))</f>
        <v/>
      </c>
      <c r="D196" s="275" t="str">
        <f ca="1">IF($O196="","",INDEX('Nhập liệu'!$E$10:$E$10000,'Chi tiết'!$O196))</f>
        <v/>
      </c>
      <c r="E196" s="274" t="str">
        <f ca="1">IF($O196="","",INDEX('Nhập liệu'!$F$10:$F$10000,'Chi tiết'!$O196))</f>
        <v/>
      </c>
      <c r="F196" s="275" t="str">
        <f ca="1">IF($O196="","",INDEX('Nhập liệu'!$G$10:$G$10000,'Chi tiết'!$O196))</f>
        <v/>
      </c>
      <c r="G196" s="275" t="str">
        <f ca="1">IF($O196="","",INDEX('Nhập liệu'!$H$10:$H$10000,'Chi tiết'!$O196))</f>
        <v/>
      </c>
      <c r="H196" s="275" t="str">
        <f ca="1">IF($O196="","",INDEX('Nhập liệu'!$I$10:$I$10000,'Chi tiết'!$O196))</f>
        <v/>
      </c>
      <c r="I196" s="275" t="str">
        <f ca="1">IF($O196="","",INDEX('Nhập liệu'!$J$10:$J$10000,'Chi tiết'!$O196))</f>
        <v/>
      </c>
      <c r="J196" s="275" t="str">
        <f ca="1">IF($O196="","",INDEX('Nhập liệu'!$K$10:$K$10000,'Chi tiết'!$O196))</f>
        <v/>
      </c>
      <c r="K196" s="275" t="str">
        <f ca="1">IF($O196="","",INDEX('Nhập liệu'!$L$10:$L$10000,'Chi tiết'!$O196))</f>
        <v/>
      </c>
      <c r="L196" s="275" t="str">
        <f ca="1">IF($O196="","",INDEX('Nhập liệu'!$M$10:$M$10000,'Chi tiết'!$O196))</f>
        <v/>
      </c>
      <c r="M196" s="275" t="str">
        <f ca="1">IF($O196="","",INDEX('Nhập liệu'!$N$10:$N$10000,'Chi tiết'!$O196))</f>
        <v/>
      </c>
      <c r="N196" s="275" t="str">
        <f ca="1">IF($O196="","",INDEX('Nhập liệu'!$O$10:$O$10000,'Chi tiết'!$O196))</f>
        <v/>
      </c>
      <c r="O196" s="266" t="str">
        <f ca="1">IF(TYPE(MATCH($D$6,OFFSET('Nhập liệu'!$C$10,O195,0):'Nhập liệu'!$C$10000,0)+O195)=16,"",MATCH($D$6,OFFSET('Nhập liệu'!$C$10,O195,0):'Nhập liệu'!$C$10000,0)+O195)</f>
        <v/>
      </c>
    </row>
    <row r="197" spans="2:15">
      <c r="B197" s="264" t="str">
        <f ca="1">IF($O197="","",INDEX('Nhập liệu'!$B$10:$B$10000,'Chi tiết'!$O197))</f>
        <v/>
      </c>
      <c r="C197" s="160" t="str">
        <f ca="1">IF($O197="","",INDEX('Nhập liệu'!$D$10:$D$10000,'Chi tiết'!$O197))</f>
        <v/>
      </c>
      <c r="D197" s="275" t="str">
        <f ca="1">IF($O197="","",INDEX('Nhập liệu'!$E$10:$E$10000,'Chi tiết'!$O197))</f>
        <v/>
      </c>
      <c r="E197" s="274" t="str">
        <f ca="1">IF($O197="","",INDEX('Nhập liệu'!$F$10:$F$10000,'Chi tiết'!$O197))</f>
        <v/>
      </c>
      <c r="F197" s="275" t="str">
        <f ca="1">IF($O197="","",INDEX('Nhập liệu'!$G$10:$G$10000,'Chi tiết'!$O197))</f>
        <v/>
      </c>
      <c r="G197" s="275" t="str">
        <f ca="1">IF($O197="","",INDEX('Nhập liệu'!$H$10:$H$10000,'Chi tiết'!$O197))</f>
        <v/>
      </c>
      <c r="H197" s="275" t="str">
        <f ca="1">IF($O197="","",INDEX('Nhập liệu'!$I$10:$I$10000,'Chi tiết'!$O197))</f>
        <v/>
      </c>
      <c r="I197" s="275" t="str">
        <f ca="1">IF($O197="","",INDEX('Nhập liệu'!$J$10:$J$10000,'Chi tiết'!$O197))</f>
        <v/>
      </c>
      <c r="J197" s="275" t="str">
        <f ca="1">IF($O197="","",INDEX('Nhập liệu'!$K$10:$K$10000,'Chi tiết'!$O197))</f>
        <v/>
      </c>
      <c r="K197" s="275" t="str">
        <f ca="1">IF($O197="","",INDEX('Nhập liệu'!$L$10:$L$10000,'Chi tiết'!$O197))</f>
        <v/>
      </c>
      <c r="L197" s="275" t="str">
        <f ca="1">IF($O197="","",INDEX('Nhập liệu'!$M$10:$M$10000,'Chi tiết'!$O197))</f>
        <v/>
      </c>
      <c r="M197" s="275" t="str">
        <f ca="1">IF($O197="","",INDEX('Nhập liệu'!$N$10:$N$10000,'Chi tiết'!$O197))</f>
        <v/>
      </c>
      <c r="N197" s="275" t="str">
        <f ca="1">IF($O197="","",INDEX('Nhập liệu'!$O$10:$O$10000,'Chi tiết'!$O197))</f>
        <v/>
      </c>
      <c r="O197" s="266" t="str">
        <f ca="1">IF(TYPE(MATCH($D$6,OFFSET('Nhập liệu'!$C$10,O196,0):'Nhập liệu'!$C$10000,0)+O196)=16,"",MATCH($D$6,OFFSET('Nhập liệu'!$C$10,O196,0):'Nhập liệu'!$C$10000,0)+O196)</f>
        <v/>
      </c>
    </row>
    <row r="198" spans="2:15">
      <c r="B198" s="264" t="str">
        <f ca="1">IF($O198="","",INDEX('Nhập liệu'!$B$10:$B$10000,'Chi tiết'!$O198))</f>
        <v/>
      </c>
      <c r="C198" s="160" t="str">
        <f ca="1">IF($O198="","",INDEX('Nhập liệu'!$D$10:$D$10000,'Chi tiết'!$O198))</f>
        <v/>
      </c>
      <c r="D198" s="275" t="str">
        <f ca="1">IF($O198="","",INDEX('Nhập liệu'!$E$10:$E$10000,'Chi tiết'!$O198))</f>
        <v/>
      </c>
      <c r="E198" s="274" t="str">
        <f ca="1">IF($O198="","",INDEX('Nhập liệu'!$F$10:$F$10000,'Chi tiết'!$O198))</f>
        <v/>
      </c>
      <c r="F198" s="275" t="str">
        <f ca="1">IF($O198="","",INDEX('Nhập liệu'!$G$10:$G$10000,'Chi tiết'!$O198))</f>
        <v/>
      </c>
      <c r="G198" s="275" t="str">
        <f ca="1">IF($O198="","",INDEX('Nhập liệu'!$H$10:$H$10000,'Chi tiết'!$O198))</f>
        <v/>
      </c>
      <c r="H198" s="275" t="str">
        <f ca="1">IF($O198="","",INDEX('Nhập liệu'!$I$10:$I$10000,'Chi tiết'!$O198))</f>
        <v/>
      </c>
      <c r="I198" s="275" t="str">
        <f ca="1">IF($O198="","",INDEX('Nhập liệu'!$J$10:$J$10000,'Chi tiết'!$O198))</f>
        <v/>
      </c>
      <c r="J198" s="275" t="str">
        <f ca="1">IF($O198="","",INDEX('Nhập liệu'!$K$10:$K$10000,'Chi tiết'!$O198))</f>
        <v/>
      </c>
      <c r="K198" s="275" t="str">
        <f ca="1">IF($O198="","",INDEX('Nhập liệu'!$L$10:$L$10000,'Chi tiết'!$O198))</f>
        <v/>
      </c>
      <c r="L198" s="275" t="str">
        <f ca="1">IF($O198="","",INDEX('Nhập liệu'!$M$10:$M$10000,'Chi tiết'!$O198))</f>
        <v/>
      </c>
      <c r="M198" s="275" t="str">
        <f ca="1">IF($O198="","",INDEX('Nhập liệu'!$N$10:$N$10000,'Chi tiết'!$O198))</f>
        <v/>
      </c>
      <c r="N198" s="275" t="str">
        <f ca="1">IF($O198="","",INDEX('Nhập liệu'!$O$10:$O$10000,'Chi tiết'!$O198))</f>
        <v/>
      </c>
      <c r="O198" s="266" t="str">
        <f ca="1">IF(TYPE(MATCH($D$6,OFFSET('Nhập liệu'!$C$10,O197,0):'Nhập liệu'!$C$10000,0)+O197)=16,"",MATCH($D$6,OFFSET('Nhập liệu'!$C$10,O197,0):'Nhập liệu'!$C$10000,0)+O197)</f>
        <v/>
      </c>
    </row>
    <row r="199" spans="2:15">
      <c r="B199" s="264" t="str">
        <f ca="1">IF($O199="","",INDEX('Nhập liệu'!$B$10:$B$10000,'Chi tiết'!$O199))</f>
        <v/>
      </c>
      <c r="C199" s="160" t="str">
        <f ca="1">IF($O199="","",INDEX('Nhập liệu'!$D$10:$D$10000,'Chi tiết'!$O199))</f>
        <v/>
      </c>
      <c r="D199" s="275" t="str">
        <f ca="1">IF($O199="","",INDEX('Nhập liệu'!$E$10:$E$10000,'Chi tiết'!$O199))</f>
        <v/>
      </c>
      <c r="E199" s="274" t="str">
        <f ca="1">IF($O199="","",INDEX('Nhập liệu'!$F$10:$F$10000,'Chi tiết'!$O199))</f>
        <v/>
      </c>
      <c r="F199" s="275" t="str">
        <f ca="1">IF($O199="","",INDEX('Nhập liệu'!$G$10:$G$10000,'Chi tiết'!$O199))</f>
        <v/>
      </c>
      <c r="G199" s="275" t="str">
        <f ca="1">IF($O199="","",INDEX('Nhập liệu'!$H$10:$H$10000,'Chi tiết'!$O199))</f>
        <v/>
      </c>
      <c r="H199" s="275" t="str">
        <f ca="1">IF($O199="","",INDEX('Nhập liệu'!$I$10:$I$10000,'Chi tiết'!$O199))</f>
        <v/>
      </c>
      <c r="I199" s="275" t="str">
        <f ca="1">IF($O199="","",INDEX('Nhập liệu'!$J$10:$J$10000,'Chi tiết'!$O199))</f>
        <v/>
      </c>
      <c r="J199" s="275" t="str">
        <f ca="1">IF($O199="","",INDEX('Nhập liệu'!$K$10:$K$10000,'Chi tiết'!$O199))</f>
        <v/>
      </c>
      <c r="K199" s="275" t="str">
        <f ca="1">IF($O199="","",INDEX('Nhập liệu'!$L$10:$L$10000,'Chi tiết'!$O199))</f>
        <v/>
      </c>
      <c r="L199" s="275" t="str">
        <f ca="1">IF($O199="","",INDEX('Nhập liệu'!$M$10:$M$10000,'Chi tiết'!$O199))</f>
        <v/>
      </c>
      <c r="M199" s="275" t="str">
        <f ca="1">IF($O199="","",INDEX('Nhập liệu'!$N$10:$N$10000,'Chi tiết'!$O199))</f>
        <v/>
      </c>
      <c r="N199" s="275" t="str">
        <f ca="1">IF($O199="","",INDEX('Nhập liệu'!$O$10:$O$10000,'Chi tiết'!$O199))</f>
        <v/>
      </c>
      <c r="O199" s="266" t="str">
        <f ca="1">IF(TYPE(MATCH($D$6,OFFSET('Nhập liệu'!$C$10,O198,0):'Nhập liệu'!$C$10000,0)+O198)=16,"",MATCH($D$6,OFFSET('Nhập liệu'!$C$10,O198,0):'Nhập liệu'!$C$10000,0)+O198)</f>
        <v/>
      </c>
    </row>
    <row r="200" spans="2:15">
      <c r="B200" s="264" t="str">
        <f ca="1">IF($O200="","",INDEX('Nhập liệu'!$B$10:$B$10000,'Chi tiết'!$O200))</f>
        <v/>
      </c>
      <c r="C200" s="160" t="str">
        <f ca="1">IF($O200="","",INDEX('Nhập liệu'!$D$10:$D$10000,'Chi tiết'!$O200))</f>
        <v/>
      </c>
      <c r="D200" s="275" t="str">
        <f ca="1">IF($O200="","",INDEX('Nhập liệu'!$E$10:$E$10000,'Chi tiết'!$O200))</f>
        <v/>
      </c>
      <c r="E200" s="274" t="str">
        <f ca="1">IF($O200="","",INDEX('Nhập liệu'!$F$10:$F$10000,'Chi tiết'!$O200))</f>
        <v/>
      </c>
      <c r="F200" s="275" t="str">
        <f ca="1">IF($O200="","",INDEX('Nhập liệu'!$G$10:$G$10000,'Chi tiết'!$O200))</f>
        <v/>
      </c>
      <c r="G200" s="275" t="str">
        <f ca="1">IF($O200="","",INDEX('Nhập liệu'!$H$10:$H$10000,'Chi tiết'!$O200))</f>
        <v/>
      </c>
      <c r="H200" s="275" t="str">
        <f ca="1">IF($O200="","",INDEX('Nhập liệu'!$I$10:$I$10000,'Chi tiết'!$O200))</f>
        <v/>
      </c>
      <c r="I200" s="275" t="str">
        <f ca="1">IF($O200="","",INDEX('Nhập liệu'!$J$10:$J$10000,'Chi tiết'!$O200))</f>
        <v/>
      </c>
      <c r="J200" s="275" t="str">
        <f ca="1">IF($O200="","",INDEX('Nhập liệu'!$K$10:$K$10000,'Chi tiết'!$O200))</f>
        <v/>
      </c>
      <c r="K200" s="275" t="str">
        <f ca="1">IF($O200="","",INDEX('Nhập liệu'!$L$10:$L$10000,'Chi tiết'!$O200))</f>
        <v/>
      </c>
      <c r="L200" s="275" t="str">
        <f ca="1">IF($O200="","",INDEX('Nhập liệu'!$M$10:$M$10000,'Chi tiết'!$O200))</f>
        <v/>
      </c>
      <c r="M200" s="275" t="str">
        <f ca="1">IF($O200="","",INDEX('Nhập liệu'!$N$10:$N$10000,'Chi tiết'!$O200))</f>
        <v/>
      </c>
      <c r="N200" s="275" t="str">
        <f ca="1">IF($O200="","",INDEX('Nhập liệu'!$O$10:$O$10000,'Chi tiết'!$O200))</f>
        <v/>
      </c>
      <c r="O200" s="266" t="str">
        <f ca="1">IF(TYPE(MATCH($D$6,OFFSET('Nhập liệu'!$C$10,O199,0):'Nhập liệu'!$C$10000,0)+O199)=16,"",MATCH($D$6,OFFSET('Nhập liệu'!$C$10,O199,0):'Nhập liệu'!$C$10000,0)+O199)</f>
        <v/>
      </c>
    </row>
    <row r="201" spans="2:15">
      <c r="B201" s="264" t="str">
        <f ca="1">IF($O201="","",INDEX('Nhập liệu'!$B$10:$B$10000,'Chi tiết'!$O201))</f>
        <v/>
      </c>
      <c r="C201" s="160" t="str">
        <f ca="1">IF($O201="","",INDEX('Nhập liệu'!$D$10:$D$10000,'Chi tiết'!$O201))</f>
        <v/>
      </c>
      <c r="D201" s="275" t="str">
        <f ca="1">IF($O201="","",INDEX('Nhập liệu'!$E$10:$E$10000,'Chi tiết'!$O201))</f>
        <v/>
      </c>
      <c r="E201" s="274" t="str">
        <f ca="1">IF($O201="","",INDEX('Nhập liệu'!$F$10:$F$10000,'Chi tiết'!$O201))</f>
        <v/>
      </c>
      <c r="F201" s="275" t="str">
        <f ca="1">IF($O201="","",INDEX('Nhập liệu'!$G$10:$G$10000,'Chi tiết'!$O201))</f>
        <v/>
      </c>
      <c r="G201" s="275" t="str">
        <f ca="1">IF($O201="","",INDEX('Nhập liệu'!$H$10:$H$10000,'Chi tiết'!$O201))</f>
        <v/>
      </c>
      <c r="H201" s="275" t="str">
        <f ca="1">IF($O201="","",INDEX('Nhập liệu'!$I$10:$I$10000,'Chi tiết'!$O201))</f>
        <v/>
      </c>
      <c r="I201" s="275" t="str">
        <f ca="1">IF($O201="","",INDEX('Nhập liệu'!$J$10:$J$10000,'Chi tiết'!$O201))</f>
        <v/>
      </c>
      <c r="J201" s="275" t="str">
        <f ca="1">IF($O201="","",INDEX('Nhập liệu'!$K$10:$K$10000,'Chi tiết'!$O201))</f>
        <v/>
      </c>
      <c r="K201" s="275" t="str">
        <f ca="1">IF($O201="","",INDEX('Nhập liệu'!$L$10:$L$10000,'Chi tiết'!$O201))</f>
        <v/>
      </c>
      <c r="L201" s="275" t="str">
        <f ca="1">IF($O201="","",INDEX('Nhập liệu'!$M$10:$M$10000,'Chi tiết'!$O201))</f>
        <v/>
      </c>
      <c r="M201" s="275" t="str">
        <f ca="1">IF($O201="","",INDEX('Nhập liệu'!$N$10:$N$10000,'Chi tiết'!$O201))</f>
        <v/>
      </c>
      <c r="N201" s="275" t="str">
        <f ca="1">IF($O201="","",INDEX('Nhập liệu'!$O$10:$O$10000,'Chi tiết'!$O201))</f>
        <v/>
      </c>
      <c r="O201" s="266" t="str">
        <f ca="1">IF(TYPE(MATCH($D$6,OFFSET('Nhập liệu'!$C$10,O200,0):'Nhập liệu'!$C$10000,0)+O200)=16,"",MATCH($D$6,OFFSET('Nhập liệu'!$C$10,O200,0):'Nhập liệu'!$C$10000,0)+O200)</f>
        <v/>
      </c>
    </row>
    <row r="202" spans="2:15">
      <c r="B202" s="264" t="str">
        <f ca="1">IF($O202="","",INDEX('Nhập liệu'!$B$10:$B$10000,'Chi tiết'!$O202))</f>
        <v/>
      </c>
      <c r="C202" s="160" t="str">
        <f ca="1">IF($O202="","",INDEX('Nhập liệu'!$D$10:$D$10000,'Chi tiết'!$O202))</f>
        <v/>
      </c>
      <c r="D202" s="275" t="str">
        <f ca="1">IF($O202="","",INDEX('Nhập liệu'!$E$10:$E$10000,'Chi tiết'!$O202))</f>
        <v/>
      </c>
      <c r="E202" s="274" t="str">
        <f ca="1">IF($O202="","",INDEX('Nhập liệu'!$F$10:$F$10000,'Chi tiết'!$O202))</f>
        <v/>
      </c>
      <c r="F202" s="275" t="str">
        <f ca="1">IF($O202="","",INDEX('Nhập liệu'!$G$10:$G$10000,'Chi tiết'!$O202))</f>
        <v/>
      </c>
      <c r="G202" s="275" t="str">
        <f ca="1">IF($O202="","",INDEX('Nhập liệu'!$H$10:$H$10000,'Chi tiết'!$O202))</f>
        <v/>
      </c>
      <c r="H202" s="275" t="str">
        <f ca="1">IF($O202="","",INDEX('Nhập liệu'!$I$10:$I$10000,'Chi tiết'!$O202))</f>
        <v/>
      </c>
      <c r="I202" s="275" t="str">
        <f ca="1">IF($O202="","",INDEX('Nhập liệu'!$J$10:$J$10000,'Chi tiết'!$O202))</f>
        <v/>
      </c>
      <c r="J202" s="275" t="str">
        <f ca="1">IF($O202="","",INDEX('Nhập liệu'!$K$10:$K$10000,'Chi tiết'!$O202))</f>
        <v/>
      </c>
      <c r="K202" s="275" t="str">
        <f ca="1">IF($O202="","",INDEX('Nhập liệu'!$L$10:$L$10000,'Chi tiết'!$O202))</f>
        <v/>
      </c>
      <c r="L202" s="275" t="str">
        <f ca="1">IF($O202="","",INDEX('Nhập liệu'!$M$10:$M$10000,'Chi tiết'!$O202))</f>
        <v/>
      </c>
      <c r="M202" s="275" t="str">
        <f ca="1">IF($O202="","",INDEX('Nhập liệu'!$N$10:$N$10000,'Chi tiết'!$O202))</f>
        <v/>
      </c>
      <c r="N202" s="275" t="str">
        <f ca="1">IF($O202="","",INDEX('Nhập liệu'!$O$10:$O$10000,'Chi tiết'!$O202))</f>
        <v/>
      </c>
      <c r="O202" s="266" t="str">
        <f ca="1">IF(TYPE(MATCH($D$6,OFFSET('Nhập liệu'!$C$10,O201,0):'Nhập liệu'!$C$10000,0)+O201)=16,"",MATCH($D$6,OFFSET('Nhập liệu'!$C$10,O201,0):'Nhập liệu'!$C$10000,0)+O201)</f>
        <v/>
      </c>
    </row>
    <row r="203" spans="2:15">
      <c r="B203" s="264" t="str">
        <f ca="1">IF($O203="","",INDEX('Nhập liệu'!$B$10:$B$10000,'Chi tiết'!$O203))</f>
        <v/>
      </c>
      <c r="C203" s="160" t="str">
        <f ca="1">IF($O203="","",INDEX('Nhập liệu'!$D$10:$D$10000,'Chi tiết'!$O203))</f>
        <v/>
      </c>
      <c r="D203" s="275" t="str">
        <f ca="1">IF($O203="","",INDEX('Nhập liệu'!$E$10:$E$10000,'Chi tiết'!$O203))</f>
        <v/>
      </c>
      <c r="E203" s="274" t="str">
        <f ca="1">IF($O203="","",INDEX('Nhập liệu'!$F$10:$F$10000,'Chi tiết'!$O203))</f>
        <v/>
      </c>
      <c r="F203" s="275" t="str">
        <f ca="1">IF($O203="","",INDEX('Nhập liệu'!$G$10:$G$10000,'Chi tiết'!$O203))</f>
        <v/>
      </c>
      <c r="G203" s="275" t="str">
        <f ca="1">IF($O203="","",INDEX('Nhập liệu'!$H$10:$H$10000,'Chi tiết'!$O203))</f>
        <v/>
      </c>
      <c r="H203" s="275" t="str">
        <f ca="1">IF($O203="","",INDEX('Nhập liệu'!$I$10:$I$10000,'Chi tiết'!$O203))</f>
        <v/>
      </c>
      <c r="I203" s="275" t="str">
        <f ca="1">IF($O203="","",INDEX('Nhập liệu'!$J$10:$J$10000,'Chi tiết'!$O203))</f>
        <v/>
      </c>
      <c r="J203" s="275" t="str">
        <f ca="1">IF($O203="","",INDEX('Nhập liệu'!$K$10:$K$10000,'Chi tiết'!$O203))</f>
        <v/>
      </c>
      <c r="K203" s="275" t="str">
        <f ca="1">IF($O203="","",INDEX('Nhập liệu'!$L$10:$L$10000,'Chi tiết'!$O203))</f>
        <v/>
      </c>
      <c r="L203" s="275" t="str">
        <f ca="1">IF($O203="","",INDEX('Nhập liệu'!$M$10:$M$10000,'Chi tiết'!$O203))</f>
        <v/>
      </c>
      <c r="M203" s="275" t="str">
        <f ca="1">IF($O203="","",INDEX('Nhập liệu'!$N$10:$N$10000,'Chi tiết'!$O203))</f>
        <v/>
      </c>
      <c r="N203" s="275" t="str">
        <f ca="1">IF($O203="","",INDEX('Nhập liệu'!$O$10:$O$10000,'Chi tiết'!$O203))</f>
        <v/>
      </c>
      <c r="O203" s="266" t="str">
        <f ca="1">IF(TYPE(MATCH($D$6,OFFSET('Nhập liệu'!$C$10,O202,0):'Nhập liệu'!$C$10000,0)+O202)=16,"",MATCH($D$6,OFFSET('Nhập liệu'!$C$10,O202,0):'Nhập liệu'!$C$10000,0)+O202)</f>
        <v/>
      </c>
    </row>
    <row r="204" spans="2:15">
      <c r="B204" s="264" t="str">
        <f ca="1">IF($O204="","",INDEX('Nhập liệu'!$B$10:$B$10000,'Chi tiết'!$O204))</f>
        <v/>
      </c>
      <c r="C204" s="160" t="str">
        <f ca="1">IF($O204="","",INDEX('Nhập liệu'!$D$10:$D$10000,'Chi tiết'!$O204))</f>
        <v/>
      </c>
      <c r="D204" s="275" t="str">
        <f ca="1">IF($O204="","",INDEX('Nhập liệu'!$E$10:$E$10000,'Chi tiết'!$O204))</f>
        <v/>
      </c>
      <c r="E204" s="274" t="str">
        <f ca="1">IF($O204="","",INDEX('Nhập liệu'!$F$10:$F$10000,'Chi tiết'!$O204))</f>
        <v/>
      </c>
      <c r="F204" s="275" t="str">
        <f ca="1">IF($O204="","",INDEX('Nhập liệu'!$G$10:$G$10000,'Chi tiết'!$O204))</f>
        <v/>
      </c>
      <c r="G204" s="275" t="str">
        <f ca="1">IF($O204="","",INDEX('Nhập liệu'!$H$10:$H$10000,'Chi tiết'!$O204))</f>
        <v/>
      </c>
      <c r="H204" s="275" t="str">
        <f ca="1">IF($O204="","",INDEX('Nhập liệu'!$I$10:$I$10000,'Chi tiết'!$O204))</f>
        <v/>
      </c>
      <c r="I204" s="275" t="str">
        <f ca="1">IF($O204="","",INDEX('Nhập liệu'!$J$10:$J$10000,'Chi tiết'!$O204))</f>
        <v/>
      </c>
      <c r="J204" s="275" t="str">
        <f ca="1">IF($O204="","",INDEX('Nhập liệu'!$K$10:$K$10000,'Chi tiết'!$O204))</f>
        <v/>
      </c>
      <c r="K204" s="275" t="str">
        <f ca="1">IF($O204="","",INDEX('Nhập liệu'!$L$10:$L$10000,'Chi tiết'!$O204))</f>
        <v/>
      </c>
      <c r="L204" s="275" t="str">
        <f ca="1">IF($O204="","",INDEX('Nhập liệu'!$M$10:$M$10000,'Chi tiết'!$O204))</f>
        <v/>
      </c>
      <c r="M204" s="275" t="str">
        <f ca="1">IF($O204="","",INDEX('Nhập liệu'!$N$10:$N$10000,'Chi tiết'!$O204))</f>
        <v/>
      </c>
      <c r="N204" s="275" t="str">
        <f ca="1">IF($O204="","",INDEX('Nhập liệu'!$O$10:$O$10000,'Chi tiết'!$O204))</f>
        <v/>
      </c>
      <c r="O204" s="266" t="str">
        <f ca="1">IF(TYPE(MATCH($D$6,OFFSET('Nhập liệu'!$C$10,O203,0):'Nhập liệu'!$C$10000,0)+O203)=16,"",MATCH($D$6,OFFSET('Nhập liệu'!$C$10,O203,0):'Nhập liệu'!$C$10000,0)+O203)</f>
        <v/>
      </c>
    </row>
    <row r="205" spans="2:15">
      <c r="B205" s="264" t="str">
        <f ca="1">IF($O205="","",INDEX('Nhập liệu'!$B$10:$B$10000,'Chi tiết'!$O205))</f>
        <v/>
      </c>
      <c r="C205" s="160" t="str">
        <f ca="1">IF($O205="","",INDEX('Nhập liệu'!$D$10:$D$10000,'Chi tiết'!$O205))</f>
        <v/>
      </c>
      <c r="D205" s="275" t="str">
        <f ca="1">IF($O205="","",INDEX('Nhập liệu'!$E$10:$E$10000,'Chi tiết'!$O205))</f>
        <v/>
      </c>
      <c r="E205" s="274" t="str">
        <f ca="1">IF($O205="","",INDEX('Nhập liệu'!$F$10:$F$10000,'Chi tiết'!$O205))</f>
        <v/>
      </c>
      <c r="F205" s="275" t="str">
        <f ca="1">IF($O205="","",INDEX('Nhập liệu'!$G$10:$G$10000,'Chi tiết'!$O205))</f>
        <v/>
      </c>
      <c r="G205" s="275" t="str">
        <f ca="1">IF($O205="","",INDEX('Nhập liệu'!$H$10:$H$10000,'Chi tiết'!$O205))</f>
        <v/>
      </c>
      <c r="H205" s="275" t="str">
        <f ca="1">IF($O205="","",INDEX('Nhập liệu'!$I$10:$I$10000,'Chi tiết'!$O205))</f>
        <v/>
      </c>
      <c r="I205" s="275" t="str">
        <f ca="1">IF($O205="","",INDEX('Nhập liệu'!$J$10:$J$10000,'Chi tiết'!$O205))</f>
        <v/>
      </c>
      <c r="J205" s="275" t="str">
        <f ca="1">IF($O205="","",INDEX('Nhập liệu'!$K$10:$K$10000,'Chi tiết'!$O205))</f>
        <v/>
      </c>
      <c r="K205" s="275" t="str">
        <f ca="1">IF($O205="","",INDEX('Nhập liệu'!$L$10:$L$10000,'Chi tiết'!$O205))</f>
        <v/>
      </c>
      <c r="L205" s="275" t="str">
        <f ca="1">IF($O205="","",INDEX('Nhập liệu'!$M$10:$M$10000,'Chi tiết'!$O205))</f>
        <v/>
      </c>
      <c r="M205" s="275" t="str">
        <f ca="1">IF($O205="","",INDEX('Nhập liệu'!$N$10:$N$10000,'Chi tiết'!$O205))</f>
        <v/>
      </c>
      <c r="N205" s="275" t="str">
        <f ca="1">IF($O205="","",INDEX('Nhập liệu'!$O$10:$O$10000,'Chi tiết'!$O205))</f>
        <v/>
      </c>
      <c r="O205" s="266" t="str">
        <f ca="1">IF(TYPE(MATCH($D$6,OFFSET('Nhập liệu'!$C$10,O204,0):'Nhập liệu'!$C$10000,0)+O204)=16,"",MATCH($D$6,OFFSET('Nhập liệu'!$C$10,O204,0):'Nhập liệu'!$C$10000,0)+O204)</f>
        <v/>
      </c>
    </row>
    <row r="206" spans="2:15">
      <c r="B206" s="264" t="str">
        <f ca="1">IF($O206="","",INDEX('Nhập liệu'!$B$10:$B$10000,'Chi tiết'!$O206))</f>
        <v/>
      </c>
      <c r="C206" s="160" t="str">
        <f ca="1">IF($O206="","",INDEX('Nhập liệu'!$D$10:$D$10000,'Chi tiết'!$O206))</f>
        <v/>
      </c>
      <c r="D206" s="275" t="str">
        <f ca="1">IF($O206="","",INDEX('Nhập liệu'!$E$10:$E$10000,'Chi tiết'!$O206))</f>
        <v/>
      </c>
      <c r="E206" s="274" t="str">
        <f ca="1">IF($O206="","",INDEX('Nhập liệu'!$F$10:$F$10000,'Chi tiết'!$O206))</f>
        <v/>
      </c>
      <c r="F206" s="275" t="str">
        <f ca="1">IF($O206="","",INDEX('Nhập liệu'!$G$10:$G$10000,'Chi tiết'!$O206))</f>
        <v/>
      </c>
      <c r="G206" s="275" t="str">
        <f ca="1">IF($O206="","",INDEX('Nhập liệu'!$H$10:$H$10000,'Chi tiết'!$O206))</f>
        <v/>
      </c>
      <c r="H206" s="275" t="str">
        <f ca="1">IF($O206="","",INDEX('Nhập liệu'!$I$10:$I$10000,'Chi tiết'!$O206))</f>
        <v/>
      </c>
      <c r="I206" s="275" t="str">
        <f ca="1">IF($O206="","",INDEX('Nhập liệu'!$J$10:$J$10000,'Chi tiết'!$O206))</f>
        <v/>
      </c>
      <c r="J206" s="275" t="str">
        <f ca="1">IF($O206="","",INDEX('Nhập liệu'!$K$10:$K$10000,'Chi tiết'!$O206))</f>
        <v/>
      </c>
      <c r="K206" s="275" t="str">
        <f ca="1">IF($O206="","",INDEX('Nhập liệu'!$L$10:$L$10000,'Chi tiết'!$O206))</f>
        <v/>
      </c>
      <c r="L206" s="275" t="str">
        <f ca="1">IF($O206="","",INDEX('Nhập liệu'!$M$10:$M$10000,'Chi tiết'!$O206))</f>
        <v/>
      </c>
      <c r="M206" s="275" t="str">
        <f ca="1">IF($O206="","",INDEX('Nhập liệu'!$N$10:$N$10000,'Chi tiết'!$O206))</f>
        <v/>
      </c>
      <c r="N206" s="275" t="str">
        <f ca="1">IF($O206="","",INDEX('Nhập liệu'!$O$10:$O$10000,'Chi tiết'!$O206))</f>
        <v/>
      </c>
      <c r="O206" s="266" t="str">
        <f ca="1">IF(TYPE(MATCH($D$6,OFFSET('Nhập liệu'!$C$10,O205,0):'Nhập liệu'!$C$10000,0)+O205)=16,"",MATCH($D$6,OFFSET('Nhập liệu'!$C$10,O205,0):'Nhập liệu'!$C$10000,0)+O205)</f>
        <v/>
      </c>
    </row>
    <row r="207" spans="2:15">
      <c r="B207" s="264" t="str">
        <f ca="1">IF($O207="","",INDEX('Nhập liệu'!$B$10:$B$10000,'Chi tiết'!$O207))</f>
        <v/>
      </c>
      <c r="C207" s="160" t="str">
        <f ca="1">IF($O207="","",INDEX('Nhập liệu'!$D$10:$D$10000,'Chi tiết'!$O207))</f>
        <v/>
      </c>
      <c r="D207" s="275" t="str">
        <f ca="1">IF($O207="","",INDEX('Nhập liệu'!$E$10:$E$10000,'Chi tiết'!$O207))</f>
        <v/>
      </c>
      <c r="E207" s="274" t="str">
        <f ca="1">IF($O207="","",INDEX('Nhập liệu'!$F$10:$F$10000,'Chi tiết'!$O207))</f>
        <v/>
      </c>
      <c r="F207" s="275" t="str">
        <f ca="1">IF($O207="","",INDEX('Nhập liệu'!$G$10:$G$10000,'Chi tiết'!$O207))</f>
        <v/>
      </c>
      <c r="G207" s="275" t="str">
        <f ca="1">IF($O207="","",INDEX('Nhập liệu'!$H$10:$H$10000,'Chi tiết'!$O207))</f>
        <v/>
      </c>
      <c r="H207" s="275" t="str">
        <f ca="1">IF($O207="","",INDEX('Nhập liệu'!$I$10:$I$10000,'Chi tiết'!$O207))</f>
        <v/>
      </c>
      <c r="I207" s="275" t="str">
        <f ca="1">IF($O207="","",INDEX('Nhập liệu'!$J$10:$J$10000,'Chi tiết'!$O207))</f>
        <v/>
      </c>
      <c r="J207" s="275" t="str">
        <f ca="1">IF($O207="","",INDEX('Nhập liệu'!$K$10:$K$10000,'Chi tiết'!$O207))</f>
        <v/>
      </c>
      <c r="K207" s="275" t="str">
        <f ca="1">IF($O207="","",INDEX('Nhập liệu'!$L$10:$L$10000,'Chi tiết'!$O207))</f>
        <v/>
      </c>
      <c r="L207" s="275" t="str">
        <f ca="1">IF($O207="","",INDEX('Nhập liệu'!$M$10:$M$10000,'Chi tiết'!$O207))</f>
        <v/>
      </c>
      <c r="M207" s="275" t="str">
        <f ca="1">IF($O207="","",INDEX('Nhập liệu'!$N$10:$N$10000,'Chi tiết'!$O207))</f>
        <v/>
      </c>
      <c r="N207" s="275" t="str">
        <f ca="1">IF($O207="","",INDEX('Nhập liệu'!$O$10:$O$10000,'Chi tiết'!$O207))</f>
        <v/>
      </c>
      <c r="O207" s="266" t="str">
        <f ca="1">IF(TYPE(MATCH($D$6,OFFSET('Nhập liệu'!$C$10,O206,0):'Nhập liệu'!$C$10000,0)+O206)=16,"",MATCH($D$6,OFFSET('Nhập liệu'!$C$10,O206,0):'Nhập liệu'!$C$10000,0)+O206)</f>
        <v/>
      </c>
    </row>
    <row r="208" spans="2:15">
      <c r="B208" s="264" t="str">
        <f ca="1">IF($O208="","",INDEX('Nhập liệu'!$B$10:$B$10000,'Chi tiết'!$O208))</f>
        <v/>
      </c>
      <c r="C208" s="160" t="str">
        <f ca="1">IF($O208="","",INDEX('Nhập liệu'!$D$10:$D$10000,'Chi tiết'!$O208))</f>
        <v/>
      </c>
      <c r="D208" s="275" t="str">
        <f ca="1">IF($O208="","",INDEX('Nhập liệu'!$E$10:$E$10000,'Chi tiết'!$O208))</f>
        <v/>
      </c>
      <c r="E208" s="274" t="str">
        <f ca="1">IF($O208="","",INDEX('Nhập liệu'!$F$10:$F$10000,'Chi tiết'!$O208))</f>
        <v/>
      </c>
      <c r="F208" s="275" t="str">
        <f ca="1">IF($O208="","",INDEX('Nhập liệu'!$G$10:$G$10000,'Chi tiết'!$O208))</f>
        <v/>
      </c>
      <c r="G208" s="275" t="str">
        <f ca="1">IF($O208="","",INDEX('Nhập liệu'!$H$10:$H$10000,'Chi tiết'!$O208))</f>
        <v/>
      </c>
      <c r="H208" s="275" t="str">
        <f ca="1">IF($O208="","",INDEX('Nhập liệu'!$I$10:$I$10000,'Chi tiết'!$O208))</f>
        <v/>
      </c>
      <c r="I208" s="275" t="str">
        <f ca="1">IF($O208="","",INDEX('Nhập liệu'!$J$10:$J$10000,'Chi tiết'!$O208))</f>
        <v/>
      </c>
      <c r="J208" s="275" t="str">
        <f ca="1">IF($O208="","",INDEX('Nhập liệu'!$K$10:$K$10000,'Chi tiết'!$O208))</f>
        <v/>
      </c>
      <c r="K208" s="275" t="str">
        <f ca="1">IF($O208="","",INDEX('Nhập liệu'!$L$10:$L$10000,'Chi tiết'!$O208))</f>
        <v/>
      </c>
      <c r="L208" s="275" t="str">
        <f ca="1">IF($O208="","",INDEX('Nhập liệu'!$M$10:$M$10000,'Chi tiết'!$O208))</f>
        <v/>
      </c>
      <c r="M208" s="275" t="str">
        <f ca="1">IF($O208="","",INDEX('Nhập liệu'!$N$10:$N$10000,'Chi tiết'!$O208))</f>
        <v/>
      </c>
      <c r="N208" s="275" t="str">
        <f ca="1">IF($O208="","",INDEX('Nhập liệu'!$O$10:$O$10000,'Chi tiết'!$O208))</f>
        <v/>
      </c>
      <c r="O208" s="266" t="str">
        <f ca="1">IF(TYPE(MATCH($D$6,OFFSET('Nhập liệu'!$C$10,O207,0):'Nhập liệu'!$C$10000,0)+O207)=16,"",MATCH($D$6,OFFSET('Nhập liệu'!$C$10,O207,0):'Nhập liệu'!$C$10000,0)+O207)</f>
        <v/>
      </c>
    </row>
    <row r="209" spans="2:15">
      <c r="B209" s="264" t="str">
        <f ca="1">IF($O209="","",INDEX('Nhập liệu'!$B$10:$B$10000,'Chi tiết'!$O209))</f>
        <v/>
      </c>
      <c r="C209" s="160" t="str">
        <f ca="1">IF($O209="","",INDEX('Nhập liệu'!$D$10:$D$10000,'Chi tiết'!$O209))</f>
        <v/>
      </c>
      <c r="D209" s="275" t="str">
        <f ca="1">IF($O209="","",INDEX('Nhập liệu'!$E$10:$E$10000,'Chi tiết'!$O209))</f>
        <v/>
      </c>
      <c r="E209" s="274" t="str">
        <f ca="1">IF($O209="","",INDEX('Nhập liệu'!$F$10:$F$10000,'Chi tiết'!$O209))</f>
        <v/>
      </c>
      <c r="F209" s="275" t="str">
        <f ca="1">IF($O209="","",INDEX('Nhập liệu'!$G$10:$G$10000,'Chi tiết'!$O209))</f>
        <v/>
      </c>
      <c r="G209" s="275" t="str">
        <f ca="1">IF($O209="","",INDEX('Nhập liệu'!$H$10:$H$10000,'Chi tiết'!$O209))</f>
        <v/>
      </c>
      <c r="H209" s="275" t="str">
        <f ca="1">IF($O209="","",INDEX('Nhập liệu'!$I$10:$I$10000,'Chi tiết'!$O209))</f>
        <v/>
      </c>
      <c r="I209" s="275" t="str">
        <f ca="1">IF($O209="","",INDEX('Nhập liệu'!$J$10:$J$10000,'Chi tiết'!$O209))</f>
        <v/>
      </c>
      <c r="J209" s="275" t="str">
        <f ca="1">IF($O209="","",INDEX('Nhập liệu'!$K$10:$K$10000,'Chi tiết'!$O209))</f>
        <v/>
      </c>
      <c r="K209" s="275" t="str">
        <f ca="1">IF($O209="","",INDEX('Nhập liệu'!$L$10:$L$10000,'Chi tiết'!$O209))</f>
        <v/>
      </c>
      <c r="L209" s="275" t="str">
        <f ca="1">IF($O209="","",INDEX('Nhập liệu'!$M$10:$M$10000,'Chi tiết'!$O209))</f>
        <v/>
      </c>
      <c r="M209" s="275" t="str">
        <f ca="1">IF($O209="","",INDEX('Nhập liệu'!$N$10:$N$10000,'Chi tiết'!$O209))</f>
        <v/>
      </c>
      <c r="N209" s="275" t="str">
        <f ca="1">IF($O209="","",INDEX('Nhập liệu'!$O$10:$O$10000,'Chi tiết'!$O209))</f>
        <v/>
      </c>
      <c r="O209" s="266" t="str">
        <f ca="1">IF(TYPE(MATCH($D$6,OFFSET('Nhập liệu'!$C$10,O208,0):'Nhập liệu'!$C$10000,0)+O208)=16,"",MATCH($D$6,OFFSET('Nhập liệu'!$C$10,O208,0):'Nhập liệu'!$C$10000,0)+O208)</f>
        <v/>
      </c>
    </row>
    <row r="210" spans="2:15">
      <c r="B210" s="264" t="str">
        <f ca="1">IF($O210="","",INDEX('Nhập liệu'!$B$10:$B$10000,'Chi tiết'!$O210))</f>
        <v/>
      </c>
      <c r="C210" s="160" t="str">
        <f ca="1">IF($O210="","",INDEX('Nhập liệu'!$D$10:$D$10000,'Chi tiết'!$O210))</f>
        <v/>
      </c>
      <c r="D210" s="275" t="str">
        <f ca="1">IF($O210="","",INDEX('Nhập liệu'!$E$10:$E$10000,'Chi tiết'!$O210))</f>
        <v/>
      </c>
      <c r="E210" s="274" t="str">
        <f ca="1">IF($O210="","",INDEX('Nhập liệu'!$F$10:$F$10000,'Chi tiết'!$O210))</f>
        <v/>
      </c>
      <c r="F210" s="275" t="str">
        <f ca="1">IF($O210="","",INDEX('Nhập liệu'!$G$10:$G$10000,'Chi tiết'!$O210))</f>
        <v/>
      </c>
      <c r="G210" s="275" t="str">
        <f ca="1">IF($O210="","",INDEX('Nhập liệu'!$H$10:$H$10000,'Chi tiết'!$O210))</f>
        <v/>
      </c>
      <c r="H210" s="275" t="str">
        <f ca="1">IF($O210="","",INDEX('Nhập liệu'!$I$10:$I$10000,'Chi tiết'!$O210))</f>
        <v/>
      </c>
      <c r="I210" s="275" t="str">
        <f ca="1">IF($O210="","",INDEX('Nhập liệu'!$J$10:$J$10000,'Chi tiết'!$O210))</f>
        <v/>
      </c>
      <c r="J210" s="275" t="str">
        <f ca="1">IF($O210="","",INDEX('Nhập liệu'!$K$10:$K$10000,'Chi tiết'!$O210))</f>
        <v/>
      </c>
      <c r="K210" s="275" t="str">
        <f ca="1">IF($O210="","",INDEX('Nhập liệu'!$L$10:$L$10000,'Chi tiết'!$O210))</f>
        <v/>
      </c>
      <c r="L210" s="275" t="str">
        <f ca="1">IF($O210="","",INDEX('Nhập liệu'!$M$10:$M$10000,'Chi tiết'!$O210))</f>
        <v/>
      </c>
      <c r="M210" s="275" t="str">
        <f ca="1">IF($O210="","",INDEX('Nhập liệu'!$N$10:$N$10000,'Chi tiết'!$O210))</f>
        <v/>
      </c>
      <c r="N210" s="275" t="str">
        <f ca="1">IF($O210="","",INDEX('Nhập liệu'!$O$10:$O$10000,'Chi tiết'!$O210))</f>
        <v/>
      </c>
      <c r="O210" s="266" t="str">
        <f ca="1">IF(TYPE(MATCH($D$6,OFFSET('Nhập liệu'!$C$10,O209,0):'Nhập liệu'!$C$10000,0)+O209)=16,"",MATCH($D$6,OFFSET('Nhập liệu'!$C$10,O209,0):'Nhập liệu'!$C$10000,0)+O209)</f>
        <v/>
      </c>
    </row>
    <row r="211" spans="2:15">
      <c r="B211" s="264" t="str">
        <f ca="1">IF($O211="","",INDEX('Nhập liệu'!$B$10:$B$10000,'Chi tiết'!$O211))</f>
        <v/>
      </c>
      <c r="C211" s="160" t="str">
        <f ca="1">IF($O211="","",INDEX('Nhập liệu'!$D$10:$D$10000,'Chi tiết'!$O211))</f>
        <v/>
      </c>
      <c r="D211" s="275" t="str">
        <f ca="1">IF($O211="","",INDEX('Nhập liệu'!$E$10:$E$10000,'Chi tiết'!$O211))</f>
        <v/>
      </c>
      <c r="E211" s="274" t="str">
        <f ca="1">IF($O211="","",INDEX('Nhập liệu'!$F$10:$F$10000,'Chi tiết'!$O211))</f>
        <v/>
      </c>
      <c r="F211" s="275" t="str">
        <f ca="1">IF($O211="","",INDEX('Nhập liệu'!$G$10:$G$10000,'Chi tiết'!$O211))</f>
        <v/>
      </c>
      <c r="G211" s="275" t="str">
        <f ca="1">IF($O211="","",INDEX('Nhập liệu'!$H$10:$H$10000,'Chi tiết'!$O211))</f>
        <v/>
      </c>
      <c r="H211" s="275" t="str">
        <f ca="1">IF($O211="","",INDEX('Nhập liệu'!$I$10:$I$10000,'Chi tiết'!$O211))</f>
        <v/>
      </c>
      <c r="I211" s="275" t="str">
        <f ca="1">IF($O211="","",INDEX('Nhập liệu'!$J$10:$J$10000,'Chi tiết'!$O211))</f>
        <v/>
      </c>
      <c r="J211" s="275" t="str">
        <f ca="1">IF($O211="","",INDEX('Nhập liệu'!$K$10:$K$10000,'Chi tiết'!$O211))</f>
        <v/>
      </c>
      <c r="K211" s="275" t="str">
        <f ca="1">IF($O211="","",INDEX('Nhập liệu'!$L$10:$L$10000,'Chi tiết'!$O211))</f>
        <v/>
      </c>
      <c r="L211" s="275" t="str">
        <f ca="1">IF($O211="","",INDEX('Nhập liệu'!$M$10:$M$10000,'Chi tiết'!$O211))</f>
        <v/>
      </c>
      <c r="M211" s="275" t="str">
        <f ca="1">IF($O211="","",INDEX('Nhập liệu'!$N$10:$N$10000,'Chi tiết'!$O211))</f>
        <v/>
      </c>
      <c r="N211" s="275" t="str">
        <f ca="1">IF($O211="","",INDEX('Nhập liệu'!$O$10:$O$10000,'Chi tiết'!$O211))</f>
        <v/>
      </c>
      <c r="O211" s="266" t="str">
        <f ca="1">IF(TYPE(MATCH($D$6,OFFSET('Nhập liệu'!$C$10,O210,0):'Nhập liệu'!$C$10000,0)+O210)=16,"",MATCH($D$6,OFFSET('Nhập liệu'!$C$10,O210,0):'Nhập liệu'!$C$10000,0)+O210)</f>
        <v/>
      </c>
    </row>
    <row r="212" spans="2:15">
      <c r="B212" s="264" t="str">
        <f ca="1">IF($O212="","",INDEX('Nhập liệu'!$B$10:$B$10000,'Chi tiết'!$O212))</f>
        <v/>
      </c>
      <c r="C212" s="160" t="str">
        <f ca="1">IF($O212="","",INDEX('Nhập liệu'!$D$10:$D$10000,'Chi tiết'!$O212))</f>
        <v/>
      </c>
      <c r="D212" s="275" t="str">
        <f ca="1">IF($O212="","",INDEX('Nhập liệu'!$E$10:$E$10000,'Chi tiết'!$O212))</f>
        <v/>
      </c>
      <c r="E212" s="274" t="str">
        <f ca="1">IF($O212="","",INDEX('Nhập liệu'!$F$10:$F$10000,'Chi tiết'!$O212))</f>
        <v/>
      </c>
      <c r="F212" s="275" t="str">
        <f ca="1">IF($O212="","",INDEX('Nhập liệu'!$G$10:$G$10000,'Chi tiết'!$O212))</f>
        <v/>
      </c>
      <c r="G212" s="275" t="str">
        <f ca="1">IF($O212="","",INDEX('Nhập liệu'!$H$10:$H$10000,'Chi tiết'!$O212))</f>
        <v/>
      </c>
      <c r="H212" s="275" t="str">
        <f ca="1">IF($O212="","",INDEX('Nhập liệu'!$I$10:$I$10000,'Chi tiết'!$O212))</f>
        <v/>
      </c>
      <c r="I212" s="275" t="str">
        <f ca="1">IF($O212="","",INDEX('Nhập liệu'!$J$10:$J$10000,'Chi tiết'!$O212))</f>
        <v/>
      </c>
      <c r="J212" s="275" t="str">
        <f ca="1">IF($O212="","",INDEX('Nhập liệu'!$K$10:$K$10000,'Chi tiết'!$O212))</f>
        <v/>
      </c>
      <c r="K212" s="275" t="str">
        <f ca="1">IF($O212="","",INDEX('Nhập liệu'!$L$10:$L$10000,'Chi tiết'!$O212))</f>
        <v/>
      </c>
      <c r="L212" s="275" t="str">
        <f ca="1">IF($O212="","",INDEX('Nhập liệu'!$M$10:$M$10000,'Chi tiết'!$O212))</f>
        <v/>
      </c>
      <c r="M212" s="275" t="str">
        <f ca="1">IF($O212="","",INDEX('Nhập liệu'!$N$10:$N$10000,'Chi tiết'!$O212))</f>
        <v/>
      </c>
      <c r="N212" s="275" t="str">
        <f ca="1">IF($O212="","",INDEX('Nhập liệu'!$O$10:$O$10000,'Chi tiết'!$O212))</f>
        <v/>
      </c>
      <c r="O212" s="266" t="str">
        <f ca="1">IF(TYPE(MATCH($D$6,OFFSET('Nhập liệu'!$C$10,O211,0):'Nhập liệu'!$C$10000,0)+O211)=16,"",MATCH($D$6,OFFSET('Nhập liệu'!$C$10,O211,0):'Nhập liệu'!$C$10000,0)+O211)</f>
        <v/>
      </c>
    </row>
    <row r="213" spans="2:15">
      <c r="B213" s="264" t="str">
        <f ca="1">IF($O213="","",INDEX('Nhập liệu'!$B$10:$B$10000,'Chi tiết'!$O213))</f>
        <v/>
      </c>
      <c r="C213" s="160" t="str">
        <f ca="1">IF($O213="","",INDEX('Nhập liệu'!$D$10:$D$10000,'Chi tiết'!$O213))</f>
        <v/>
      </c>
      <c r="D213" s="275" t="str">
        <f ca="1">IF($O213="","",INDEX('Nhập liệu'!$E$10:$E$10000,'Chi tiết'!$O213))</f>
        <v/>
      </c>
      <c r="E213" s="274" t="str">
        <f ca="1">IF($O213="","",INDEX('Nhập liệu'!$F$10:$F$10000,'Chi tiết'!$O213))</f>
        <v/>
      </c>
      <c r="F213" s="275" t="str">
        <f ca="1">IF($O213="","",INDEX('Nhập liệu'!$G$10:$G$10000,'Chi tiết'!$O213))</f>
        <v/>
      </c>
      <c r="G213" s="275" t="str">
        <f ca="1">IF($O213="","",INDEX('Nhập liệu'!$H$10:$H$10000,'Chi tiết'!$O213))</f>
        <v/>
      </c>
      <c r="H213" s="275" t="str">
        <f ca="1">IF($O213="","",INDEX('Nhập liệu'!$I$10:$I$10000,'Chi tiết'!$O213))</f>
        <v/>
      </c>
      <c r="I213" s="275" t="str">
        <f ca="1">IF($O213="","",INDEX('Nhập liệu'!$J$10:$J$10000,'Chi tiết'!$O213))</f>
        <v/>
      </c>
      <c r="J213" s="275" t="str">
        <f ca="1">IF($O213="","",INDEX('Nhập liệu'!$K$10:$K$10000,'Chi tiết'!$O213))</f>
        <v/>
      </c>
      <c r="K213" s="275" t="str">
        <f ca="1">IF($O213="","",INDEX('Nhập liệu'!$L$10:$L$10000,'Chi tiết'!$O213))</f>
        <v/>
      </c>
      <c r="L213" s="275" t="str">
        <f ca="1">IF($O213="","",INDEX('Nhập liệu'!$M$10:$M$10000,'Chi tiết'!$O213))</f>
        <v/>
      </c>
      <c r="M213" s="275" t="str">
        <f ca="1">IF($O213="","",INDEX('Nhập liệu'!$N$10:$N$10000,'Chi tiết'!$O213))</f>
        <v/>
      </c>
      <c r="N213" s="275" t="str">
        <f ca="1">IF($O213="","",INDEX('Nhập liệu'!$O$10:$O$10000,'Chi tiết'!$O213))</f>
        <v/>
      </c>
      <c r="O213" s="266" t="str">
        <f ca="1">IF(TYPE(MATCH($D$6,OFFSET('Nhập liệu'!$C$10,O212,0):'Nhập liệu'!$C$10000,0)+O212)=16,"",MATCH($D$6,OFFSET('Nhập liệu'!$C$10,O212,0):'Nhập liệu'!$C$10000,0)+O212)</f>
        <v/>
      </c>
    </row>
    <row r="214" spans="2:15">
      <c r="B214" s="264" t="str">
        <f ca="1">IF($O214="","",INDEX('Nhập liệu'!$B$10:$B$10000,'Chi tiết'!$O214))</f>
        <v/>
      </c>
      <c r="C214" s="160" t="str">
        <f ca="1">IF($O214="","",INDEX('Nhập liệu'!$D$10:$D$10000,'Chi tiết'!$O214))</f>
        <v/>
      </c>
      <c r="D214" s="275" t="str">
        <f ca="1">IF($O214="","",INDEX('Nhập liệu'!$E$10:$E$10000,'Chi tiết'!$O214))</f>
        <v/>
      </c>
      <c r="E214" s="274" t="str">
        <f ca="1">IF($O214="","",INDEX('Nhập liệu'!$F$10:$F$10000,'Chi tiết'!$O214))</f>
        <v/>
      </c>
      <c r="F214" s="275" t="str">
        <f ca="1">IF($O214="","",INDEX('Nhập liệu'!$G$10:$G$10000,'Chi tiết'!$O214))</f>
        <v/>
      </c>
      <c r="G214" s="275" t="str">
        <f ca="1">IF($O214="","",INDEX('Nhập liệu'!$H$10:$H$10000,'Chi tiết'!$O214))</f>
        <v/>
      </c>
      <c r="H214" s="275" t="str">
        <f ca="1">IF($O214="","",INDEX('Nhập liệu'!$I$10:$I$10000,'Chi tiết'!$O214))</f>
        <v/>
      </c>
      <c r="I214" s="275" t="str">
        <f ca="1">IF($O214="","",INDEX('Nhập liệu'!$J$10:$J$10000,'Chi tiết'!$O214))</f>
        <v/>
      </c>
      <c r="J214" s="275" t="str">
        <f ca="1">IF($O214="","",INDEX('Nhập liệu'!$K$10:$K$10000,'Chi tiết'!$O214))</f>
        <v/>
      </c>
      <c r="K214" s="275" t="str">
        <f ca="1">IF($O214="","",INDEX('Nhập liệu'!$L$10:$L$10000,'Chi tiết'!$O214))</f>
        <v/>
      </c>
      <c r="L214" s="275" t="str">
        <f ca="1">IF($O214="","",INDEX('Nhập liệu'!$M$10:$M$10000,'Chi tiết'!$O214))</f>
        <v/>
      </c>
      <c r="M214" s="275" t="str">
        <f ca="1">IF($O214="","",INDEX('Nhập liệu'!$N$10:$N$10000,'Chi tiết'!$O214))</f>
        <v/>
      </c>
      <c r="N214" s="275" t="str">
        <f ca="1">IF($O214="","",INDEX('Nhập liệu'!$O$10:$O$10000,'Chi tiết'!$O214))</f>
        <v/>
      </c>
      <c r="O214" s="266" t="str">
        <f ca="1">IF(TYPE(MATCH($D$6,OFFSET('Nhập liệu'!$C$10,O213,0):'Nhập liệu'!$C$10000,0)+O213)=16,"",MATCH($D$6,OFFSET('Nhập liệu'!$C$10,O213,0):'Nhập liệu'!$C$10000,0)+O213)</f>
        <v/>
      </c>
    </row>
    <row r="215" spans="2:15">
      <c r="B215" s="264" t="str">
        <f ca="1">IF($O215="","",INDEX('Nhập liệu'!$B$10:$B$10000,'Chi tiết'!$O215))</f>
        <v/>
      </c>
      <c r="C215" s="160" t="str">
        <f ca="1">IF($O215="","",INDEX('Nhập liệu'!$D$10:$D$10000,'Chi tiết'!$O215))</f>
        <v/>
      </c>
      <c r="D215" s="275" t="str">
        <f ca="1">IF($O215="","",INDEX('Nhập liệu'!$E$10:$E$10000,'Chi tiết'!$O215))</f>
        <v/>
      </c>
      <c r="E215" s="274" t="str">
        <f ca="1">IF($O215="","",INDEX('Nhập liệu'!$F$10:$F$10000,'Chi tiết'!$O215))</f>
        <v/>
      </c>
      <c r="F215" s="275" t="str">
        <f ca="1">IF($O215="","",INDEX('Nhập liệu'!$G$10:$G$10000,'Chi tiết'!$O215))</f>
        <v/>
      </c>
      <c r="G215" s="275" t="str">
        <f ca="1">IF($O215="","",INDEX('Nhập liệu'!$H$10:$H$10000,'Chi tiết'!$O215))</f>
        <v/>
      </c>
      <c r="H215" s="275" t="str">
        <f ca="1">IF($O215="","",INDEX('Nhập liệu'!$I$10:$I$10000,'Chi tiết'!$O215))</f>
        <v/>
      </c>
      <c r="I215" s="275" t="str">
        <f ca="1">IF($O215="","",INDEX('Nhập liệu'!$J$10:$J$10000,'Chi tiết'!$O215))</f>
        <v/>
      </c>
      <c r="J215" s="275" t="str">
        <f ca="1">IF($O215="","",INDEX('Nhập liệu'!$K$10:$K$10000,'Chi tiết'!$O215))</f>
        <v/>
      </c>
      <c r="K215" s="275" t="str">
        <f ca="1">IF($O215="","",INDEX('Nhập liệu'!$L$10:$L$10000,'Chi tiết'!$O215))</f>
        <v/>
      </c>
      <c r="L215" s="275" t="str">
        <f ca="1">IF($O215="","",INDEX('Nhập liệu'!$M$10:$M$10000,'Chi tiết'!$O215))</f>
        <v/>
      </c>
      <c r="M215" s="275" t="str">
        <f ca="1">IF($O215="","",INDEX('Nhập liệu'!$N$10:$N$10000,'Chi tiết'!$O215))</f>
        <v/>
      </c>
      <c r="N215" s="275" t="str">
        <f ca="1">IF($O215="","",INDEX('Nhập liệu'!$O$10:$O$10000,'Chi tiết'!$O215))</f>
        <v/>
      </c>
      <c r="O215" s="266" t="str">
        <f ca="1">IF(TYPE(MATCH($D$6,OFFSET('Nhập liệu'!$C$10,O214,0):'Nhập liệu'!$C$10000,0)+O214)=16,"",MATCH($D$6,OFFSET('Nhập liệu'!$C$10,O214,0):'Nhập liệu'!$C$10000,0)+O214)</f>
        <v/>
      </c>
    </row>
    <row r="216" spans="2:15">
      <c r="B216" s="264" t="str">
        <f ca="1">IF($O216="","",INDEX('Nhập liệu'!$B$10:$B$10000,'Chi tiết'!$O216))</f>
        <v/>
      </c>
      <c r="C216" s="160" t="str">
        <f ca="1">IF($O216="","",INDEX('Nhập liệu'!$D$10:$D$10000,'Chi tiết'!$O216))</f>
        <v/>
      </c>
      <c r="D216" s="275" t="str">
        <f ca="1">IF($O216="","",INDEX('Nhập liệu'!$E$10:$E$10000,'Chi tiết'!$O216))</f>
        <v/>
      </c>
      <c r="E216" s="274" t="str">
        <f ca="1">IF($O216="","",INDEX('Nhập liệu'!$F$10:$F$10000,'Chi tiết'!$O216))</f>
        <v/>
      </c>
      <c r="F216" s="275" t="str">
        <f ca="1">IF($O216="","",INDEX('Nhập liệu'!$G$10:$G$10000,'Chi tiết'!$O216))</f>
        <v/>
      </c>
      <c r="G216" s="275" t="str">
        <f ca="1">IF($O216="","",INDEX('Nhập liệu'!$H$10:$H$10000,'Chi tiết'!$O216))</f>
        <v/>
      </c>
      <c r="H216" s="275" t="str">
        <f ca="1">IF($O216="","",INDEX('Nhập liệu'!$I$10:$I$10000,'Chi tiết'!$O216))</f>
        <v/>
      </c>
      <c r="I216" s="275" t="str">
        <f ca="1">IF($O216="","",INDEX('Nhập liệu'!$J$10:$J$10000,'Chi tiết'!$O216))</f>
        <v/>
      </c>
      <c r="J216" s="275" t="str">
        <f ca="1">IF($O216="","",INDEX('Nhập liệu'!$K$10:$K$10000,'Chi tiết'!$O216))</f>
        <v/>
      </c>
      <c r="K216" s="275" t="str">
        <f ca="1">IF($O216="","",INDEX('Nhập liệu'!$L$10:$L$10000,'Chi tiết'!$O216))</f>
        <v/>
      </c>
      <c r="L216" s="275" t="str">
        <f ca="1">IF($O216="","",INDEX('Nhập liệu'!$M$10:$M$10000,'Chi tiết'!$O216))</f>
        <v/>
      </c>
      <c r="M216" s="275" t="str">
        <f ca="1">IF($O216="","",INDEX('Nhập liệu'!$N$10:$N$10000,'Chi tiết'!$O216))</f>
        <v/>
      </c>
      <c r="N216" s="275" t="str">
        <f ca="1">IF($O216="","",INDEX('Nhập liệu'!$O$10:$O$10000,'Chi tiết'!$O216))</f>
        <v/>
      </c>
      <c r="O216" s="266" t="str">
        <f ca="1">IF(TYPE(MATCH($D$6,OFFSET('Nhập liệu'!$C$10,O215,0):'Nhập liệu'!$C$10000,0)+O215)=16,"",MATCH($D$6,OFFSET('Nhập liệu'!$C$10,O215,0):'Nhập liệu'!$C$10000,0)+O215)</f>
        <v/>
      </c>
    </row>
    <row r="217" spans="2:15">
      <c r="B217" s="264" t="str">
        <f ca="1">IF($O217="","",INDEX('Nhập liệu'!$B$10:$B$10000,'Chi tiết'!$O217))</f>
        <v/>
      </c>
      <c r="C217" s="160" t="str">
        <f ca="1">IF($O217="","",INDEX('Nhập liệu'!$D$10:$D$10000,'Chi tiết'!$O217))</f>
        <v/>
      </c>
      <c r="D217" s="275" t="str">
        <f ca="1">IF($O217="","",INDEX('Nhập liệu'!$E$10:$E$10000,'Chi tiết'!$O217))</f>
        <v/>
      </c>
      <c r="E217" s="274" t="str">
        <f ca="1">IF($O217="","",INDEX('Nhập liệu'!$F$10:$F$10000,'Chi tiết'!$O217))</f>
        <v/>
      </c>
      <c r="F217" s="275" t="str">
        <f ca="1">IF($O217="","",INDEX('Nhập liệu'!$G$10:$G$10000,'Chi tiết'!$O217))</f>
        <v/>
      </c>
      <c r="G217" s="275" t="str">
        <f ca="1">IF($O217="","",INDEX('Nhập liệu'!$H$10:$H$10000,'Chi tiết'!$O217))</f>
        <v/>
      </c>
      <c r="H217" s="275" t="str">
        <f ca="1">IF($O217="","",INDEX('Nhập liệu'!$I$10:$I$10000,'Chi tiết'!$O217))</f>
        <v/>
      </c>
      <c r="I217" s="275" t="str">
        <f ca="1">IF($O217="","",INDEX('Nhập liệu'!$J$10:$J$10000,'Chi tiết'!$O217))</f>
        <v/>
      </c>
      <c r="J217" s="275" t="str">
        <f ca="1">IF($O217="","",INDEX('Nhập liệu'!$K$10:$K$10000,'Chi tiết'!$O217))</f>
        <v/>
      </c>
      <c r="K217" s="275" t="str">
        <f ca="1">IF($O217="","",INDEX('Nhập liệu'!$L$10:$L$10000,'Chi tiết'!$O217))</f>
        <v/>
      </c>
      <c r="L217" s="275" t="str">
        <f ca="1">IF($O217="","",INDEX('Nhập liệu'!$M$10:$M$10000,'Chi tiết'!$O217))</f>
        <v/>
      </c>
      <c r="M217" s="275" t="str">
        <f ca="1">IF($O217="","",INDEX('Nhập liệu'!$N$10:$N$10000,'Chi tiết'!$O217))</f>
        <v/>
      </c>
      <c r="N217" s="275" t="str">
        <f ca="1">IF($O217="","",INDEX('Nhập liệu'!$O$10:$O$10000,'Chi tiết'!$O217))</f>
        <v/>
      </c>
      <c r="O217" s="266" t="str">
        <f ca="1">IF(TYPE(MATCH($D$6,OFFSET('Nhập liệu'!$C$10,O216,0):'Nhập liệu'!$C$10000,0)+O216)=16,"",MATCH($D$6,OFFSET('Nhập liệu'!$C$10,O216,0):'Nhập liệu'!$C$10000,0)+O216)</f>
        <v/>
      </c>
    </row>
    <row r="218" spans="2:15">
      <c r="B218" s="264" t="str">
        <f ca="1">IF($O218="","",INDEX('Nhập liệu'!$B$10:$B$10000,'Chi tiết'!$O218))</f>
        <v/>
      </c>
      <c r="C218" s="160" t="str">
        <f ca="1">IF($O218="","",INDEX('Nhập liệu'!$D$10:$D$10000,'Chi tiết'!$O218))</f>
        <v/>
      </c>
      <c r="D218" s="275" t="str">
        <f ca="1">IF($O218="","",INDEX('Nhập liệu'!$E$10:$E$10000,'Chi tiết'!$O218))</f>
        <v/>
      </c>
      <c r="E218" s="274" t="str">
        <f ca="1">IF($O218="","",INDEX('Nhập liệu'!$F$10:$F$10000,'Chi tiết'!$O218))</f>
        <v/>
      </c>
      <c r="F218" s="275" t="str">
        <f ca="1">IF($O218="","",INDEX('Nhập liệu'!$G$10:$G$10000,'Chi tiết'!$O218))</f>
        <v/>
      </c>
      <c r="G218" s="275" t="str">
        <f ca="1">IF($O218="","",INDEX('Nhập liệu'!$H$10:$H$10000,'Chi tiết'!$O218))</f>
        <v/>
      </c>
      <c r="H218" s="275" t="str">
        <f ca="1">IF($O218="","",INDEX('Nhập liệu'!$I$10:$I$10000,'Chi tiết'!$O218))</f>
        <v/>
      </c>
      <c r="I218" s="275" t="str">
        <f ca="1">IF($O218="","",INDEX('Nhập liệu'!$J$10:$J$10000,'Chi tiết'!$O218))</f>
        <v/>
      </c>
      <c r="J218" s="275" t="str">
        <f ca="1">IF($O218="","",INDEX('Nhập liệu'!$K$10:$K$10000,'Chi tiết'!$O218))</f>
        <v/>
      </c>
      <c r="K218" s="275" t="str">
        <f ca="1">IF($O218="","",INDEX('Nhập liệu'!$L$10:$L$10000,'Chi tiết'!$O218))</f>
        <v/>
      </c>
      <c r="L218" s="275" t="str">
        <f ca="1">IF($O218="","",INDEX('Nhập liệu'!$M$10:$M$10000,'Chi tiết'!$O218))</f>
        <v/>
      </c>
      <c r="M218" s="275" t="str">
        <f ca="1">IF($O218="","",INDEX('Nhập liệu'!$N$10:$N$10000,'Chi tiết'!$O218))</f>
        <v/>
      </c>
      <c r="N218" s="275" t="str">
        <f ca="1">IF($O218="","",INDEX('Nhập liệu'!$O$10:$O$10000,'Chi tiết'!$O218))</f>
        <v/>
      </c>
      <c r="O218" s="266" t="str">
        <f ca="1">IF(TYPE(MATCH($D$6,OFFSET('Nhập liệu'!$C$10,O217,0):'Nhập liệu'!$C$10000,0)+O217)=16,"",MATCH($D$6,OFFSET('Nhập liệu'!$C$10,O217,0):'Nhập liệu'!$C$10000,0)+O217)</f>
        <v/>
      </c>
    </row>
    <row r="219" spans="2:15">
      <c r="B219" s="264" t="str">
        <f ca="1">IF($O219="","",INDEX('Nhập liệu'!$B$10:$B$10000,'Chi tiết'!$O219))</f>
        <v/>
      </c>
      <c r="C219" s="160" t="str">
        <f ca="1">IF($O219="","",INDEX('Nhập liệu'!$D$10:$D$10000,'Chi tiết'!$O219))</f>
        <v/>
      </c>
      <c r="D219" s="275" t="str">
        <f ca="1">IF($O219="","",INDEX('Nhập liệu'!$E$10:$E$10000,'Chi tiết'!$O219))</f>
        <v/>
      </c>
      <c r="E219" s="274" t="str">
        <f ca="1">IF($O219="","",INDEX('Nhập liệu'!$F$10:$F$10000,'Chi tiết'!$O219))</f>
        <v/>
      </c>
      <c r="F219" s="275" t="str">
        <f ca="1">IF($O219="","",INDEX('Nhập liệu'!$G$10:$G$10000,'Chi tiết'!$O219))</f>
        <v/>
      </c>
      <c r="G219" s="275" t="str">
        <f ca="1">IF($O219="","",INDEX('Nhập liệu'!$H$10:$H$10000,'Chi tiết'!$O219))</f>
        <v/>
      </c>
      <c r="H219" s="275" t="str">
        <f ca="1">IF($O219="","",INDEX('Nhập liệu'!$I$10:$I$10000,'Chi tiết'!$O219))</f>
        <v/>
      </c>
      <c r="I219" s="275" t="str">
        <f ca="1">IF($O219="","",INDEX('Nhập liệu'!$J$10:$J$10000,'Chi tiết'!$O219))</f>
        <v/>
      </c>
      <c r="J219" s="275" t="str">
        <f ca="1">IF($O219="","",INDEX('Nhập liệu'!$K$10:$K$10000,'Chi tiết'!$O219))</f>
        <v/>
      </c>
      <c r="K219" s="275" t="str">
        <f ca="1">IF($O219="","",INDEX('Nhập liệu'!$L$10:$L$10000,'Chi tiết'!$O219))</f>
        <v/>
      </c>
      <c r="L219" s="275" t="str">
        <f ca="1">IF($O219="","",INDEX('Nhập liệu'!$M$10:$M$10000,'Chi tiết'!$O219))</f>
        <v/>
      </c>
      <c r="M219" s="275" t="str">
        <f ca="1">IF($O219="","",INDEX('Nhập liệu'!$N$10:$N$10000,'Chi tiết'!$O219))</f>
        <v/>
      </c>
      <c r="N219" s="275" t="str">
        <f ca="1">IF($O219="","",INDEX('Nhập liệu'!$O$10:$O$10000,'Chi tiết'!$O219))</f>
        <v/>
      </c>
      <c r="O219" s="266" t="str">
        <f ca="1">IF(TYPE(MATCH($D$6,OFFSET('Nhập liệu'!$C$10,O218,0):'Nhập liệu'!$C$10000,0)+O218)=16,"",MATCH($D$6,OFFSET('Nhập liệu'!$C$10,O218,0):'Nhập liệu'!$C$10000,0)+O218)</f>
        <v/>
      </c>
    </row>
    <row r="220" spans="2:15">
      <c r="B220" s="264" t="str">
        <f ca="1">IF($O220="","",INDEX('Nhập liệu'!$B$10:$B$10000,'Chi tiết'!$O220))</f>
        <v/>
      </c>
      <c r="C220" s="160" t="str">
        <f ca="1">IF($O220="","",INDEX('Nhập liệu'!$D$10:$D$10000,'Chi tiết'!$O220))</f>
        <v/>
      </c>
      <c r="D220" s="275" t="str">
        <f ca="1">IF($O220="","",INDEX('Nhập liệu'!$E$10:$E$10000,'Chi tiết'!$O220))</f>
        <v/>
      </c>
      <c r="E220" s="274" t="str">
        <f ca="1">IF($O220="","",INDEX('Nhập liệu'!$F$10:$F$10000,'Chi tiết'!$O220))</f>
        <v/>
      </c>
      <c r="F220" s="275" t="str">
        <f ca="1">IF($O220="","",INDEX('Nhập liệu'!$G$10:$G$10000,'Chi tiết'!$O220))</f>
        <v/>
      </c>
      <c r="G220" s="275" t="str">
        <f ca="1">IF($O220="","",INDEX('Nhập liệu'!$H$10:$H$10000,'Chi tiết'!$O220))</f>
        <v/>
      </c>
      <c r="H220" s="275" t="str">
        <f ca="1">IF($O220="","",INDEX('Nhập liệu'!$I$10:$I$10000,'Chi tiết'!$O220))</f>
        <v/>
      </c>
      <c r="I220" s="275" t="str">
        <f ca="1">IF($O220="","",INDEX('Nhập liệu'!$J$10:$J$10000,'Chi tiết'!$O220))</f>
        <v/>
      </c>
      <c r="J220" s="275" t="str">
        <f ca="1">IF($O220="","",INDEX('Nhập liệu'!$K$10:$K$10000,'Chi tiết'!$O220))</f>
        <v/>
      </c>
      <c r="K220" s="275" t="str">
        <f ca="1">IF($O220="","",INDEX('Nhập liệu'!$L$10:$L$10000,'Chi tiết'!$O220))</f>
        <v/>
      </c>
      <c r="L220" s="275" t="str">
        <f ca="1">IF($O220="","",INDEX('Nhập liệu'!$M$10:$M$10000,'Chi tiết'!$O220))</f>
        <v/>
      </c>
      <c r="M220" s="275" t="str">
        <f ca="1">IF($O220="","",INDEX('Nhập liệu'!$N$10:$N$10000,'Chi tiết'!$O220))</f>
        <v/>
      </c>
      <c r="N220" s="275" t="str">
        <f ca="1">IF($O220="","",INDEX('Nhập liệu'!$O$10:$O$10000,'Chi tiết'!$O220))</f>
        <v/>
      </c>
      <c r="O220" s="266" t="str">
        <f ca="1">IF(TYPE(MATCH($D$6,OFFSET('Nhập liệu'!$C$10,O219,0):'Nhập liệu'!$C$10000,0)+O219)=16,"",MATCH($D$6,OFFSET('Nhập liệu'!$C$10,O219,0):'Nhập liệu'!$C$10000,0)+O219)</f>
        <v/>
      </c>
    </row>
    <row r="221" spans="2:15">
      <c r="B221" s="264" t="str">
        <f ca="1">IF($O221="","",INDEX('Nhập liệu'!$B$10:$B$10000,'Chi tiết'!$O221))</f>
        <v/>
      </c>
      <c r="C221" s="160" t="str">
        <f ca="1">IF($O221="","",INDEX('Nhập liệu'!$D$10:$D$10000,'Chi tiết'!$O221))</f>
        <v/>
      </c>
      <c r="D221" s="275" t="str">
        <f ca="1">IF($O221="","",INDEX('Nhập liệu'!$E$10:$E$10000,'Chi tiết'!$O221))</f>
        <v/>
      </c>
      <c r="E221" s="274" t="str">
        <f ca="1">IF($O221="","",INDEX('Nhập liệu'!$F$10:$F$10000,'Chi tiết'!$O221))</f>
        <v/>
      </c>
      <c r="F221" s="275" t="str">
        <f ca="1">IF($O221="","",INDEX('Nhập liệu'!$G$10:$G$10000,'Chi tiết'!$O221))</f>
        <v/>
      </c>
      <c r="G221" s="275" t="str">
        <f ca="1">IF($O221="","",INDEX('Nhập liệu'!$H$10:$H$10000,'Chi tiết'!$O221))</f>
        <v/>
      </c>
      <c r="H221" s="275" t="str">
        <f ca="1">IF($O221="","",INDEX('Nhập liệu'!$I$10:$I$10000,'Chi tiết'!$O221))</f>
        <v/>
      </c>
      <c r="I221" s="275" t="str">
        <f ca="1">IF($O221="","",INDEX('Nhập liệu'!$J$10:$J$10000,'Chi tiết'!$O221))</f>
        <v/>
      </c>
      <c r="J221" s="275" t="str">
        <f ca="1">IF($O221="","",INDEX('Nhập liệu'!$K$10:$K$10000,'Chi tiết'!$O221))</f>
        <v/>
      </c>
      <c r="K221" s="275" t="str">
        <f ca="1">IF($O221="","",INDEX('Nhập liệu'!$L$10:$L$10000,'Chi tiết'!$O221))</f>
        <v/>
      </c>
      <c r="L221" s="275" t="str">
        <f ca="1">IF($O221="","",INDEX('Nhập liệu'!$M$10:$M$10000,'Chi tiết'!$O221))</f>
        <v/>
      </c>
      <c r="M221" s="275" t="str">
        <f ca="1">IF($O221="","",INDEX('Nhập liệu'!$N$10:$N$10000,'Chi tiết'!$O221))</f>
        <v/>
      </c>
      <c r="N221" s="275" t="str">
        <f ca="1">IF($O221="","",INDEX('Nhập liệu'!$O$10:$O$10000,'Chi tiết'!$O221))</f>
        <v/>
      </c>
      <c r="O221" s="266" t="str">
        <f ca="1">IF(TYPE(MATCH($D$6,OFFSET('Nhập liệu'!$C$10,O220,0):'Nhập liệu'!$C$10000,0)+O220)=16,"",MATCH($D$6,OFFSET('Nhập liệu'!$C$10,O220,0):'Nhập liệu'!$C$10000,0)+O220)</f>
        <v/>
      </c>
    </row>
    <row r="222" spans="2:15">
      <c r="B222" s="264" t="str">
        <f ca="1">IF($O222="","",INDEX('Nhập liệu'!$B$10:$B$10000,'Chi tiết'!$O222))</f>
        <v/>
      </c>
      <c r="C222" s="160" t="str">
        <f ca="1">IF($O222="","",INDEX('Nhập liệu'!$D$10:$D$10000,'Chi tiết'!$O222))</f>
        <v/>
      </c>
      <c r="D222" s="275" t="str">
        <f ca="1">IF($O222="","",INDEX('Nhập liệu'!$E$10:$E$10000,'Chi tiết'!$O222))</f>
        <v/>
      </c>
      <c r="E222" s="274" t="str">
        <f ca="1">IF($O222="","",INDEX('Nhập liệu'!$F$10:$F$10000,'Chi tiết'!$O222))</f>
        <v/>
      </c>
      <c r="F222" s="275" t="str">
        <f ca="1">IF($O222="","",INDEX('Nhập liệu'!$G$10:$G$10000,'Chi tiết'!$O222))</f>
        <v/>
      </c>
      <c r="G222" s="275" t="str">
        <f ca="1">IF($O222="","",INDEX('Nhập liệu'!$H$10:$H$10000,'Chi tiết'!$O222))</f>
        <v/>
      </c>
      <c r="H222" s="275" t="str">
        <f ca="1">IF($O222="","",INDEX('Nhập liệu'!$I$10:$I$10000,'Chi tiết'!$O222))</f>
        <v/>
      </c>
      <c r="I222" s="275" t="str">
        <f ca="1">IF($O222="","",INDEX('Nhập liệu'!$J$10:$J$10000,'Chi tiết'!$O222))</f>
        <v/>
      </c>
      <c r="J222" s="275" t="str">
        <f ca="1">IF($O222="","",INDEX('Nhập liệu'!$K$10:$K$10000,'Chi tiết'!$O222))</f>
        <v/>
      </c>
      <c r="K222" s="275" t="str">
        <f ca="1">IF($O222="","",INDEX('Nhập liệu'!$L$10:$L$10000,'Chi tiết'!$O222))</f>
        <v/>
      </c>
      <c r="L222" s="275" t="str">
        <f ca="1">IF($O222="","",INDEX('Nhập liệu'!$M$10:$M$10000,'Chi tiết'!$O222))</f>
        <v/>
      </c>
      <c r="M222" s="275" t="str">
        <f ca="1">IF($O222="","",INDEX('Nhập liệu'!$N$10:$N$10000,'Chi tiết'!$O222))</f>
        <v/>
      </c>
      <c r="N222" s="275" t="str">
        <f ca="1">IF($O222="","",INDEX('Nhập liệu'!$O$10:$O$10000,'Chi tiết'!$O222))</f>
        <v/>
      </c>
      <c r="O222" s="266" t="str">
        <f ca="1">IF(TYPE(MATCH($D$6,OFFSET('Nhập liệu'!$C$10,O221,0):'Nhập liệu'!$C$10000,0)+O221)=16,"",MATCH($D$6,OFFSET('Nhập liệu'!$C$10,O221,0):'Nhập liệu'!$C$10000,0)+O221)</f>
        <v/>
      </c>
    </row>
    <row r="223" spans="2:15">
      <c r="B223" s="264" t="str">
        <f ca="1">IF($O223="","",INDEX('Nhập liệu'!$B$10:$B$10000,'Chi tiết'!$O223))</f>
        <v/>
      </c>
      <c r="C223" s="160" t="str">
        <f ca="1">IF($O223="","",INDEX('Nhập liệu'!$D$10:$D$10000,'Chi tiết'!$O223))</f>
        <v/>
      </c>
      <c r="D223" s="275" t="str">
        <f ca="1">IF($O223="","",INDEX('Nhập liệu'!$E$10:$E$10000,'Chi tiết'!$O223))</f>
        <v/>
      </c>
      <c r="E223" s="274" t="str">
        <f ca="1">IF($O223="","",INDEX('Nhập liệu'!$F$10:$F$10000,'Chi tiết'!$O223))</f>
        <v/>
      </c>
      <c r="F223" s="275" t="str">
        <f ca="1">IF($O223="","",INDEX('Nhập liệu'!$G$10:$G$10000,'Chi tiết'!$O223))</f>
        <v/>
      </c>
      <c r="G223" s="275" t="str">
        <f ca="1">IF($O223="","",INDEX('Nhập liệu'!$H$10:$H$10000,'Chi tiết'!$O223))</f>
        <v/>
      </c>
      <c r="H223" s="275" t="str">
        <f ca="1">IF($O223="","",INDEX('Nhập liệu'!$I$10:$I$10000,'Chi tiết'!$O223))</f>
        <v/>
      </c>
      <c r="I223" s="275" t="str">
        <f ca="1">IF($O223="","",INDEX('Nhập liệu'!$J$10:$J$10000,'Chi tiết'!$O223))</f>
        <v/>
      </c>
      <c r="J223" s="275" t="str">
        <f ca="1">IF($O223="","",INDEX('Nhập liệu'!$K$10:$K$10000,'Chi tiết'!$O223))</f>
        <v/>
      </c>
      <c r="K223" s="275" t="str">
        <f ca="1">IF($O223="","",INDEX('Nhập liệu'!$L$10:$L$10000,'Chi tiết'!$O223))</f>
        <v/>
      </c>
      <c r="L223" s="275" t="str">
        <f ca="1">IF($O223="","",INDEX('Nhập liệu'!$M$10:$M$10000,'Chi tiết'!$O223))</f>
        <v/>
      </c>
      <c r="M223" s="275" t="str">
        <f ca="1">IF($O223="","",INDEX('Nhập liệu'!$N$10:$N$10000,'Chi tiết'!$O223))</f>
        <v/>
      </c>
      <c r="N223" s="275" t="str">
        <f ca="1">IF($O223="","",INDEX('Nhập liệu'!$O$10:$O$10000,'Chi tiết'!$O223))</f>
        <v/>
      </c>
      <c r="O223" s="266" t="str">
        <f ca="1">IF(TYPE(MATCH($D$6,OFFSET('Nhập liệu'!$C$10,O222,0):'Nhập liệu'!$C$10000,0)+O222)=16,"",MATCH($D$6,OFFSET('Nhập liệu'!$C$10,O222,0):'Nhập liệu'!$C$10000,0)+O222)</f>
        <v/>
      </c>
    </row>
    <row r="224" spans="2:15">
      <c r="B224" s="264" t="str">
        <f ca="1">IF($O224="","",INDEX('Nhập liệu'!$B$10:$B$10000,'Chi tiết'!$O224))</f>
        <v/>
      </c>
      <c r="C224" s="160" t="str">
        <f ca="1">IF($O224="","",INDEX('Nhập liệu'!$D$10:$D$10000,'Chi tiết'!$O224))</f>
        <v/>
      </c>
      <c r="D224" s="275" t="str">
        <f ca="1">IF($O224="","",INDEX('Nhập liệu'!$E$10:$E$10000,'Chi tiết'!$O224))</f>
        <v/>
      </c>
      <c r="E224" s="274" t="str">
        <f ca="1">IF($O224="","",INDEX('Nhập liệu'!$F$10:$F$10000,'Chi tiết'!$O224))</f>
        <v/>
      </c>
      <c r="F224" s="275" t="str">
        <f ca="1">IF($O224="","",INDEX('Nhập liệu'!$G$10:$G$10000,'Chi tiết'!$O224))</f>
        <v/>
      </c>
      <c r="G224" s="275" t="str">
        <f ca="1">IF($O224="","",INDEX('Nhập liệu'!$H$10:$H$10000,'Chi tiết'!$O224))</f>
        <v/>
      </c>
      <c r="H224" s="275" t="str">
        <f ca="1">IF($O224="","",INDEX('Nhập liệu'!$I$10:$I$10000,'Chi tiết'!$O224))</f>
        <v/>
      </c>
      <c r="I224" s="275" t="str">
        <f ca="1">IF($O224="","",INDEX('Nhập liệu'!$J$10:$J$10000,'Chi tiết'!$O224))</f>
        <v/>
      </c>
      <c r="J224" s="275" t="str">
        <f ca="1">IF($O224="","",INDEX('Nhập liệu'!$K$10:$K$10000,'Chi tiết'!$O224))</f>
        <v/>
      </c>
      <c r="K224" s="275" t="str">
        <f ca="1">IF($O224="","",INDEX('Nhập liệu'!$L$10:$L$10000,'Chi tiết'!$O224))</f>
        <v/>
      </c>
      <c r="L224" s="275" t="str">
        <f ca="1">IF($O224="","",INDEX('Nhập liệu'!$M$10:$M$10000,'Chi tiết'!$O224))</f>
        <v/>
      </c>
      <c r="M224" s="275" t="str">
        <f ca="1">IF($O224="","",INDEX('Nhập liệu'!$N$10:$N$10000,'Chi tiết'!$O224))</f>
        <v/>
      </c>
      <c r="N224" s="275" t="str">
        <f ca="1">IF($O224="","",INDEX('Nhập liệu'!$O$10:$O$10000,'Chi tiết'!$O224))</f>
        <v/>
      </c>
      <c r="O224" s="266" t="str">
        <f ca="1">IF(TYPE(MATCH($D$6,OFFSET('Nhập liệu'!$C$10,O223,0):'Nhập liệu'!$C$10000,0)+O223)=16,"",MATCH($D$6,OFFSET('Nhập liệu'!$C$10,O223,0):'Nhập liệu'!$C$10000,0)+O223)</f>
        <v/>
      </c>
    </row>
    <row r="225" spans="2:15">
      <c r="B225" s="264" t="str">
        <f ca="1">IF($O225="","",INDEX('Nhập liệu'!$B$10:$B$10000,'Chi tiết'!$O225))</f>
        <v/>
      </c>
      <c r="C225" s="160" t="str">
        <f ca="1">IF($O225="","",INDEX('Nhập liệu'!$D$10:$D$10000,'Chi tiết'!$O225))</f>
        <v/>
      </c>
      <c r="D225" s="275" t="str">
        <f ca="1">IF($O225="","",INDEX('Nhập liệu'!$E$10:$E$10000,'Chi tiết'!$O225))</f>
        <v/>
      </c>
      <c r="E225" s="274" t="str">
        <f ca="1">IF($O225="","",INDEX('Nhập liệu'!$F$10:$F$10000,'Chi tiết'!$O225))</f>
        <v/>
      </c>
      <c r="F225" s="275" t="str">
        <f ca="1">IF($O225="","",INDEX('Nhập liệu'!$G$10:$G$10000,'Chi tiết'!$O225))</f>
        <v/>
      </c>
      <c r="G225" s="275" t="str">
        <f ca="1">IF($O225="","",INDEX('Nhập liệu'!$H$10:$H$10000,'Chi tiết'!$O225))</f>
        <v/>
      </c>
      <c r="H225" s="275" t="str">
        <f ca="1">IF($O225="","",INDEX('Nhập liệu'!$I$10:$I$10000,'Chi tiết'!$O225))</f>
        <v/>
      </c>
      <c r="I225" s="275" t="str">
        <f ca="1">IF($O225="","",INDEX('Nhập liệu'!$J$10:$J$10000,'Chi tiết'!$O225))</f>
        <v/>
      </c>
      <c r="J225" s="275" t="str">
        <f ca="1">IF($O225="","",INDEX('Nhập liệu'!$K$10:$K$10000,'Chi tiết'!$O225))</f>
        <v/>
      </c>
      <c r="K225" s="275" t="str">
        <f ca="1">IF($O225="","",INDEX('Nhập liệu'!$L$10:$L$10000,'Chi tiết'!$O225))</f>
        <v/>
      </c>
      <c r="L225" s="275" t="str">
        <f ca="1">IF($O225="","",INDEX('Nhập liệu'!$M$10:$M$10000,'Chi tiết'!$O225))</f>
        <v/>
      </c>
      <c r="M225" s="275" t="str">
        <f ca="1">IF($O225="","",INDEX('Nhập liệu'!$N$10:$N$10000,'Chi tiết'!$O225))</f>
        <v/>
      </c>
      <c r="N225" s="275" t="str">
        <f ca="1">IF($O225="","",INDEX('Nhập liệu'!$O$10:$O$10000,'Chi tiết'!$O225))</f>
        <v/>
      </c>
      <c r="O225" s="266" t="str">
        <f ca="1">IF(TYPE(MATCH($D$6,OFFSET('Nhập liệu'!$C$10,O224,0):'Nhập liệu'!$C$10000,0)+O224)=16,"",MATCH($D$6,OFFSET('Nhập liệu'!$C$10,O224,0):'Nhập liệu'!$C$10000,0)+O224)</f>
        <v/>
      </c>
    </row>
    <row r="226" spans="2:15">
      <c r="B226" s="264" t="str">
        <f ca="1">IF($O226="","",INDEX('Nhập liệu'!$B$10:$B$10000,'Chi tiết'!$O226))</f>
        <v/>
      </c>
      <c r="C226" s="160" t="str">
        <f ca="1">IF($O226="","",INDEX('Nhập liệu'!$D$10:$D$10000,'Chi tiết'!$O226))</f>
        <v/>
      </c>
      <c r="D226" s="275" t="str">
        <f ca="1">IF($O226="","",INDEX('Nhập liệu'!$E$10:$E$10000,'Chi tiết'!$O226))</f>
        <v/>
      </c>
      <c r="E226" s="274" t="str">
        <f ca="1">IF($O226="","",INDEX('Nhập liệu'!$F$10:$F$10000,'Chi tiết'!$O226))</f>
        <v/>
      </c>
      <c r="F226" s="275" t="str">
        <f ca="1">IF($O226="","",INDEX('Nhập liệu'!$G$10:$G$10000,'Chi tiết'!$O226))</f>
        <v/>
      </c>
      <c r="G226" s="275" t="str">
        <f ca="1">IF($O226="","",INDEX('Nhập liệu'!$H$10:$H$10000,'Chi tiết'!$O226))</f>
        <v/>
      </c>
      <c r="H226" s="275" t="str">
        <f ca="1">IF($O226="","",INDEX('Nhập liệu'!$I$10:$I$10000,'Chi tiết'!$O226))</f>
        <v/>
      </c>
      <c r="I226" s="275" t="str">
        <f ca="1">IF($O226="","",INDEX('Nhập liệu'!$J$10:$J$10000,'Chi tiết'!$O226))</f>
        <v/>
      </c>
      <c r="J226" s="275" t="str">
        <f ca="1">IF($O226="","",INDEX('Nhập liệu'!$K$10:$K$10000,'Chi tiết'!$O226))</f>
        <v/>
      </c>
      <c r="K226" s="275" t="str">
        <f ca="1">IF($O226="","",INDEX('Nhập liệu'!$L$10:$L$10000,'Chi tiết'!$O226))</f>
        <v/>
      </c>
      <c r="L226" s="275" t="str">
        <f ca="1">IF($O226="","",INDEX('Nhập liệu'!$M$10:$M$10000,'Chi tiết'!$O226))</f>
        <v/>
      </c>
      <c r="M226" s="275" t="str">
        <f ca="1">IF($O226="","",INDEX('Nhập liệu'!$N$10:$N$10000,'Chi tiết'!$O226))</f>
        <v/>
      </c>
      <c r="N226" s="275" t="str">
        <f ca="1">IF($O226="","",INDEX('Nhập liệu'!$O$10:$O$10000,'Chi tiết'!$O226))</f>
        <v/>
      </c>
      <c r="O226" s="266" t="str">
        <f ca="1">IF(TYPE(MATCH($D$6,OFFSET('Nhập liệu'!$C$10,O225,0):'Nhập liệu'!$C$10000,0)+O225)=16,"",MATCH($D$6,OFFSET('Nhập liệu'!$C$10,O225,0):'Nhập liệu'!$C$10000,0)+O225)</f>
        <v/>
      </c>
    </row>
    <row r="227" spans="2:15">
      <c r="B227" s="264" t="str">
        <f ca="1">IF($O227="","",INDEX('Nhập liệu'!$B$10:$B$10000,'Chi tiết'!$O227))</f>
        <v/>
      </c>
      <c r="C227" s="160" t="str">
        <f ca="1">IF($O227="","",INDEX('Nhập liệu'!$D$10:$D$10000,'Chi tiết'!$O227))</f>
        <v/>
      </c>
      <c r="D227" s="275" t="str">
        <f ca="1">IF($O227="","",INDEX('Nhập liệu'!$E$10:$E$10000,'Chi tiết'!$O227))</f>
        <v/>
      </c>
      <c r="E227" s="274" t="str">
        <f ca="1">IF($O227="","",INDEX('Nhập liệu'!$F$10:$F$10000,'Chi tiết'!$O227))</f>
        <v/>
      </c>
      <c r="F227" s="275" t="str">
        <f ca="1">IF($O227="","",INDEX('Nhập liệu'!$G$10:$G$10000,'Chi tiết'!$O227))</f>
        <v/>
      </c>
      <c r="G227" s="275" t="str">
        <f ca="1">IF($O227="","",INDEX('Nhập liệu'!$H$10:$H$10000,'Chi tiết'!$O227))</f>
        <v/>
      </c>
      <c r="H227" s="275" t="str">
        <f ca="1">IF($O227="","",INDEX('Nhập liệu'!$I$10:$I$10000,'Chi tiết'!$O227))</f>
        <v/>
      </c>
      <c r="I227" s="275" t="str">
        <f ca="1">IF($O227="","",INDEX('Nhập liệu'!$J$10:$J$10000,'Chi tiết'!$O227))</f>
        <v/>
      </c>
      <c r="J227" s="275" t="str">
        <f ca="1">IF($O227="","",INDEX('Nhập liệu'!$K$10:$K$10000,'Chi tiết'!$O227))</f>
        <v/>
      </c>
      <c r="K227" s="275" t="str">
        <f ca="1">IF($O227="","",INDEX('Nhập liệu'!$L$10:$L$10000,'Chi tiết'!$O227))</f>
        <v/>
      </c>
      <c r="L227" s="275" t="str">
        <f ca="1">IF($O227="","",INDEX('Nhập liệu'!$M$10:$M$10000,'Chi tiết'!$O227))</f>
        <v/>
      </c>
      <c r="M227" s="275" t="str">
        <f ca="1">IF($O227="","",INDEX('Nhập liệu'!$N$10:$N$10000,'Chi tiết'!$O227))</f>
        <v/>
      </c>
      <c r="N227" s="275" t="str">
        <f ca="1">IF($O227="","",INDEX('Nhập liệu'!$O$10:$O$10000,'Chi tiết'!$O227))</f>
        <v/>
      </c>
      <c r="O227" s="266" t="str">
        <f ca="1">IF(TYPE(MATCH($D$6,OFFSET('Nhập liệu'!$C$10,O226,0):'Nhập liệu'!$C$10000,0)+O226)=16,"",MATCH($D$6,OFFSET('Nhập liệu'!$C$10,O226,0):'Nhập liệu'!$C$10000,0)+O226)</f>
        <v/>
      </c>
    </row>
    <row r="228" spans="2:15">
      <c r="B228" s="264" t="str">
        <f ca="1">IF($O228="","",INDEX('Nhập liệu'!$B$10:$B$10000,'Chi tiết'!$O228))</f>
        <v/>
      </c>
      <c r="C228" s="160" t="str">
        <f ca="1">IF($O228="","",INDEX('Nhập liệu'!$D$10:$D$10000,'Chi tiết'!$O228))</f>
        <v/>
      </c>
      <c r="D228" s="275" t="str">
        <f ca="1">IF($O228="","",INDEX('Nhập liệu'!$E$10:$E$10000,'Chi tiết'!$O228))</f>
        <v/>
      </c>
      <c r="E228" s="274" t="str">
        <f ca="1">IF($O228="","",INDEX('Nhập liệu'!$F$10:$F$10000,'Chi tiết'!$O228))</f>
        <v/>
      </c>
      <c r="F228" s="275" t="str">
        <f ca="1">IF($O228="","",INDEX('Nhập liệu'!$G$10:$G$10000,'Chi tiết'!$O228))</f>
        <v/>
      </c>
      <c r="G228" s="275" t="str">
        <f ca="1">IF($O228="","",INDEX('Nhập liệu'!$H$10:$H$10000,'Chi tiết'!$O228))</f>
        <v/>
      </c>
      <c r="H228" s="275" t="str">
        <f ca="1">IF($O228="","",INDEX('Nhập liệu'!$I$10:$I$10000,'Chi tiết'!$O228))</f>
        <v/>
      </c>
      <c r="I228" s="275" t="str">
        <f ca="1">IF($O228="","",INDEX('Nhập liệu'!$J$10:$J$10000,'Chi tiết'!$O228))</f>
        <v/>
      </c>
      <c r="J228" s="275" t="str">
        <f ca="1">IF($O228="","",INDEX('Nhập liệu'!$K$10:$K$10000,'Chi tiết'!$O228))</f>
        <v/>
      </c>
      <c r="K228" s="275" t="str">
        <f ca="1">IF($O228="","",INDEX('Nhập liệu'!$L$10:$L$10000,'Chi tiết'!$O228))</f>
        <v/>
      </c>
      <c r="L228" s="275" t="str">
        <f ca="1">IF($O228="","",INDEX('Nhập liệu'!$M$10:$M$10000,'Chi tiết'!$O228))</f>
        <v/>
      </c>
      <c r="M228" s="275" t="str">
        <f ca="1">IF($O228="","",INDEX('Nhập liệu'!$N$10:$N$10000,'Chi tiết'!$O228))</f>
        <v/>
      </c>
      <c r="N228" s="275" t="str">
        <f ca="1">IF($O228="","",INDEX('Nhập liệu'!$O$10:$O$10000,'Chi tiết'!$O228))</f>
        <v/>
      </c>
      <c r="O228" s="266" t="str">
        <f ca="1">IF(TYPE(MATCH($D$6,OFFSET('Nhập liệu'!$C$10,O227,0):'Nhập liệu'!$C$10000,0)+O227)=16,"",MATCH($D$6,OFFSET('Nhập liệu'!$C$10,O227,0):'Nhập liệu'!$C$10000,0)+O227)</f>
        <v/>
      </c>
    </row>
    <row r="229" spans="2:15">
      <c r="B229" s="264" t="str">
        <f ca="1">IF($O229="","",INDEX('Nhập liệu'!$B$10:$B$10000,'Chi tiết'!$O229))</f>
        <v/>
      </c>
      <c r="C229" s="160" t="str">
        <f ca="1">IF($O229="","",INDEX('Nhập liệu'!$D$10:$D$10000,'Chi tiết'!$O229))</f>
        <v/>
      </c>
      <c r="D229" s="275" t="str">
        <f ca="1">IF($O229="","",INDEX('Nhập liệu'!$E$10:$E$10000,'Chi tiết'!$O229))</f>
        <v/>
      </c>
      <c r="E229" s="274" t="str">
        <f ca="1">IF($O229="","",INDEX('Nhập liệu'!$F$10:$F$10000,'Chi tiết'!$O229))</f>
        <v/>
      </c>
      <c r="F229" s="275" t="str">
        <f ca="1">IF($O229="","",INDEX('Nhập liệu'!$G$10:$G$10000,'Chi tiết'!$O229))</f>
        <v/>
      </c>
      <c r="G229" s="275" t="str">
        <f ca="1">IF($O229="","",INDEX('Nhập liệu'!$H$10:$H$10000,'Chi tiết'!$O229))</f>
        <v/>
      </c>
      <c r="H229" s="275" t="str">
        <f ca="1">IF($O229="","",INDEX('Nhập liệu'!$I$10:$I$10000,'Chi tiết'!$O229))</f>
        <v/>
      </c>
      <c r="I229" s="275" t="str">
        <f ca="1">IF($O229="","",INDEX('Nhập liệu'!$J$10:$J$10000,'Chi tiết'!$O229))</f>
        <v/>
      </c>
      <c r="J229" s="275" t="str">
        <f ca="1">IF($O229="","",INDEX('Nhập liệu'!$K$10:$K$10000,'Chi tiết'!$O229))</f>
        <v/>
      </c>
      <c r="K229" s="275" t="str">
        <f ca="1">IF($O229="","",INDEX('Nhập liệu'!$L$10:$L$10000,'Chi tiết'!$O229))</f>
        <v/>
      </c>
      <c r="L229" s="275" t="str">
        <f ca="1">IF($O229="","",INDEX('Nhập liệu'!$M$10:$M$10000,'Chi tiết'!$O229))</f>
        <v/>
      </c>
      <c r="M229" s="275" t="str">
        <f ca="1">IF($O229="","",INDEX('Nhập liệu'!$N$10:$N$10000,'Chi tiết'!$O229))</f>
        <v/>
      </c>
      <c r="N229" s="275" t="str">
        <f ca="1">IF($O229="","",INDEX('Nhập liệu'!$O$10:$O$10000,'Chi tiết'!$O229))</f>
        <v/>
      </c>
      <c r="O229" s="266" t="str">
        <f ca="1">IF(TYPE(MATCH($D$6,OFFSET('Nhập liệu'!$C$10,O228,0):'Nhập liệu'!$C$10000,0)+O228)=16,"",MATCH($D$6,OFFSET('Nhập liệu'!$C$10,O228,0):'Nhập liệu'!$C$10000,0)+O228)</f>
        <v/>
      </c>
    </row>
    <row r="230" spans="2:15">
      <c r="B230" s="264" t="str">
        <f ca="1">IF($O230="","",INDEX('Nhập liệu'!$B$10:$B$10000,'Chi tiết'!$O230))</f>
        <v/>
      </c>
      <c r="C230" s="160" t="str">
        <f ca="1">IF($O230="","",INDEX('Nhập liệu'!$D$10:$D$10000,'Chi tiết'!$O230))</f>
        <v/>
      </c>
      <c r="D230" s="275" t="str">
        <f ca="1">IF($O230="","",INDEX('Nhập liệu'!$E$10:$E$10000,'Chi tiết'!$O230))</f>
        <v/>
      </c>
      <c r="E230" s="274" t="str">
        <f ca="1">IF($O230="","",INDEX('Nhập liệu'!$F$10:$F$10000,'Chi tiết'!$O230))</f>
        <v/>
      </c>
      <c r="F230" s="275" t="str">
        <f ca="1">IF($O230="","",INDEX('Nhập liệu'!$G$10:$G$10000,'Chi tiết'!$O230))</f>
        <v/>
      </c>
      <c r="G230" s="275" t="str">
        <f ca="1">IF($O230="","",INDEX('Nhập liệu'!$H$10:$H$10000,'Chi tiết'!$O230))</f>
        <v/>
      </c>
      <c r="H230" s="275" t="str">
        <f ca="1">IF($O230="","",INDEX('Nhập liệu'!$I$10:$I$10000,'Chi tiết'!$O230))</f>
        <v/>
      </c>
      <c r="I230" s="275" t="str">
        <f ca="1">IF($O230="","",INDEX('Nhập liệu'!$J$10:$J$10000,'Chi tiết'!$O230))</f>
        <v/>
      </c>
      <c r="J230" s="275" t="str">
        <f ca="1">IF($O230="","",INDEX('Nhập liệu'!$K$10:$K$10000,'Chi tiết'!$O230))</f>
        <v/>
      </c>
      <c r="K230" s="275" t="str">
        <f ca="1">IF($O230="","",INDEX('Nhập liệu'!$L$10:$L$10000,'Chi tiết'!$O230))</f>
        <v/>
      </c>
      <c r="L230" s="275" t="str">
        <f ca="1">IF($O230="","",INDEX('Nhập liệu'!$M$10:$M$10000,'Chi tiết'!$O230))</f>
        <v/>
      </c>
      <c r="M230" s="275" t="str">
        <f ca="1">IF($O230="","",INDEX('Nhập liệu'!$N$10:$N$10000,'Chi tiết'!$O230))</f>
        <v/>
      </c>
      <c r="N230" s="275" t="str">
        <f ca="1">IF($O230="","",INDEX('Nhập liệu'!$O$10:$O$10000,'Chi tiết'!$O230))</f>
        <v/>
      </c>
      <c r="O230" s="266" t="str">
        <f ca="1">IF(TYPE(MATCH($D$6,OFFSET('Nhập liệu'!$C$10,O229,0):'Nhập liệu'!$C$10000,0)+O229)=16,"",MATCH($D$6,OFFSET('Nhập liệu'!$C$10,O229,0):'Nhập liệu'!$C$10000,0)+O229)</f>
        <v/>
      </c>
    </row>
    <row r="231" spans="2:15">
      <c r="B231" s="264" t="str">
        <f ca="1">IF($O231="","",INDEX('Nhập liệu'!$B$10:$B$10000,'Chi tiết'!$O231))</f>
        <v/>
      </c>
      <c r="C231" s="160" t="str">
        <f ca="1">IF($O231="","",INDEX('Nhập liệu'!$D$10:$D$10000,'Chi tiết'!$O231))</f>
        <v/>
      </c>
      <c r="D231" s="275" t="str">
        <f ca="1">IF($O231="","",INDEX('Nhập liệu'!$E$10:$E$10000,'Chi tiết'!$O231))</f>
        <v/>
      </c>
      <c r="E231" s="274" t="str">
        <f ca="1">IF($O231="","",INDEX('Nhập liệu'!$F$10:$F$10000,'Chi tiết'!$O231))</f>
        <v/>
      </c>
      <c r="F231" s="275" t="str">
        <f ca="1">IF($O231="","",INDEX('Nhập liệu'!$G$10:$G$10000,'Chi tiết'!$O231))</f>
        <v/>
      </c>
      <c r="G231" s="275" t="str">
        <f ca="1">IF($O231="","",INDEX('Nhập liệu'!$H$10:$H$10000,'Chi tiết'!$O231))</f>
        <v/>
      </c>
      <c r="H231" s="275" t="str">
        <f ca="1">IF($O231="","",INDEX('Nhập liệu'!$I$10:$I$10000,'Chi tiết'!$O231))</f>
        <v/>
      </c>
      <c r="I231" s="275" t="str">
        <f ca="1">IF($O231="","",INDEX('Nhập liệu'!$J$10:$J$10000,'Chi tiết'!$O231))</f>
        <v/>
      </c>
      <c r="J231" s="275" t="str">
        <f ca="1">IF($O231="","",INDEX('Nhập liệu'!$K$10:$K$10000,'Chi tiết'!$O231))</f>
        <v/>
      </c>
      <c r="K231" s="275" t="str">
        <f ca="1">IF($O231="","",INDEX('Nhập liệu'!$L$10:$L$10000,'Chi tiết'!$O231))</f>
        <v/>
      </c>
      <c r="L231" s="275" t="str">
        <f ca="1">IF($O231="","",INDEX('Nhập liệu'!$M$10:$M$10000,'Chi tiết'!$O231))</f>
        <v/>
      </c>
      <c r="M231" s="275" t="str">
        <f ca="1">IF($O231="","",INDEX('Nhập liệu'!$N$10:$N$10000,'Chi tiết'!$O231))</f>
        <v/>
      </c>
      <c r="N231" s="275" t="str">
        <f ca="1">IF($O231="","",INDEX('Nhập liệu'!$O$10:$O$10000,'Chi tiết'!$O231))</f>
        <v/>
      </c>
      <c r="O231" s="266" t="str">
        <f ca="1">IF(TYPE(MATCH($D$6,OFFSET('Nhập liệu'!$C$10,O230,0):'Nhập liệu'!$C$10000,0)+O230)=16,"",MATCH($D$6,OFFSET('Nhập liệu'!$C$10,O230,0):'Nhập liệu'!$C$10000,0)+O230)</f>
        <v/>
      </c>
    </row>
    <row r="232" spans="2:15">
      <c r="B232" s="264" t="str">
        <f ca="1">IF($O232="","",INDEX('Nhập liệu'!$B$10:$B$10000,'Chi tiết'!$O232))</f>
        <v/>
      </c>
      <c r="C232" s="160" t="str">
        <f ca="1">IF($O232="","",INDEX('Nhập liệu'!$D$10:$D$10000,'Chi tiết'!$O232))</f>
        <v/>
      </c>
      <c r="D232" s="275" t="str">
        <f ca="1">IF($O232="","",INDEX('Nhập liệu'!$E$10:$E$10000,'Chi tiết'!$O232))</f>
        <v/>
      </c>
      <c r="E232" s="274" t="str">
        <f ca="1">IF($O232="","",INDEX('Nhập liệu'!$F$10:$F$10000,'Chi tiết'!$O232))</f>
        <v/>
      </c>
      <c r="F232" s="275" t="str">
        <f ca="1">IF($O232="","",INDEX('Nhập liệu'!$G$10:$G$10000,'Chi tiết'!$O232))</f>
        <v/>
      </c>
      <c r="G232" s="275" t="str">
        <f ca="1">IF($O232="","",INDEX('Nhập liệu'!$H$10:$H$10000,'Chi tiết'!$O232))</f>
        <v/>
      </c>
      <c r="H232" s="275" t="str">
        <f ca="1">IF($O232="","",INDEX('Nhập liệu'!$I$10:$I$10000,'Chi tiết'!$O232))</f>
        <v/>
      </c>
      <c r="I232" s="275" t="str">
        <f ca="1">IF($O232="","",INDEX('Nhập liệu'!$J$10:$J$10000,'Chi tiết'!$O232))</f>
        <v/>
      </c>
      <c r="J232" s="275" t="str">
        <f ca="1">IF($O232="","",INDEX('Nhập liệu'!$K$10:$K$10000,'Chi tiết'!$O232))</f>
        <v/>
      </c>
      <c r="K232" s="275" t="str">
        <f ca="1">IF($O232="","",INDEX('Nhập liệu'!$L$10:$L$10000,'Chi tiết'!$O232))</f>
        <v/>
      </c>
      <c r="L232" s="275" t="str">
        <f ca="1">IF($O232="","",INDEX('Nhập liệu'!$M$10:$M$10000,'Chi tiết'!$O232))</f>
        <v/>
      </c>
      <c r="M232" s="275" t="str">
        <f ca="1">IF($O232="","",INDEX('Nhập liệu'!$N$10:$N$10000,'Chi tiết'!$O232))</f>
        <v/>
      </c>
      <c r="N232" s="275" t="str">
        <f ca="1">IF($O232="","",INDEX('Nhập liệu'!$O$10:$O$10000,'Chi tiết'!$O232))</f>
        <v/>
      </c>
      <c r="O232" s="266" t="str">
        <f ca="1">IF(TYPE(MATCH($D$6,OFFSET('Nhập liệu'!$C$10,O231,0):'Nhập liệu'!$C$10000,0)+O231)=16,"",MATCH($D$6,OFFSET('Nhập liệu'!$C$10,O231,0):'Nhập liệu'!$C$10000,0)+O231)</f>
        <v/>
      </c>
    </row>
    <row r="233" spans="2:15">
      <c r="B233" s="264" t="str">
        <f ca="1">IF($O233="","",INDEX('Nhập liệu'!$B$10:$B$10000,'Chi tiết'!$O233))</f>
        <v/>
      </c>
      <c r="C233" s="160" t="str">
        <f ca="1">IF($O233="","",INDEX('Nhập liệu'!$D$10:$D$10000,'Chi tiết'!$O233))</f>
        <v/>
      </c>
      <c r="D233" s="275" t="str">
        <f ca="1">IF($O233="","",INDEX('Nhập liệu'!$E$10:$E$10000,'Chi tiết'!$O233))</f>
        <v/>
      </c>
      <c r="E233" s="274" t="str">
        <f ca="1">IF($O233="","",INDEX('Nhập liệu'!$F$10:$F$10000,'Chi tiết'!$O233))</f>
        <v/>
      </c>
      <c r="F233" s="275" t="str">
        <f ca="1">IF($O233="","",INDEX('Nhập liệu'!$G$10:$G$10000,'Chi tiết'!$O233))</f>
        <v/>
      </c>
      <c r="G233" s="275" t="str">
        <f ca="1">IF($O233="","",INDEX('Nhập liệu'!$H$10:$H$10000,'Chi tiết'!$O233))</f>
        <v/>
      </c>
      <c r="H233" s="275" t="str">
        <f ca="1">IF($O233="","",INDEX('Nhập liệu'!$I$10:$I$10000,'Chi tiết'!$O233))</f>
        <v/>
      </c>
      <c r="I233" s="275" t="str">
        <f ca="1">IF($O233="","",INDEX('Nhập liệu'!$J$10:$J$10000,'Chi tiết'!$O233))</f>
        <v/>
      </c>
      <c r="J233" s="275" t="str">
        <f ca="1">IF($O233="","",INDEX('Nhập liệu'!$K$10:$K$10000,'Chi tiết'!$O233))</f>
        <v/>
      </c>
      <c r="K233" s="275" t="str">
        <f ca="1">IF($O233="","",INDEX('Nhập liệu'!$L$10:$L$10000,'Chi tiết'!$O233))</f>
        <v/>
      </c>
      <c r="L233" s="275" t="str">
        <f ca="1">IF($O233="","",INDEX('Nhập liệu'!$M$10:$M$10000,'Chi tiết'!$O233))</f>
        <v/>
      </c>
      <c r="M233" s="275" t="str">
        <f ca="1">IF($O233="","",INDEX('Nhập liệu'!$N$10:$N$10000,'Chi tiết'!$O233))</f>
        <v/>
      </c>
      <c r="N233" s="275" t="str">
        <f ca="1">IF($O233="","",INDEX('Nhập liệu'!$O$10:$O$10000,'Chi tiết'!$O233))</f>
        <v/>
      </c>
      <c r="O233" s="266" t="str">
        <f ca="1">IF(TYPE(MATCH($D$6,OFFSET('Nhập liệu'!$C$10,O232,0):'Nhập liệu'!$C$10000,0)+O232)=16,"",MATCH($D$6,OFFSET('Nhập liệu'!$C$10,O232,0):'Nhập liệu'!$C$10000,0)+O232)</f>
        <v/>
      </c>
    </row>
    <row r="234" spans="2:15">
      <c r="B234" s="264" t="str">
        <f ca="1">IF($O234="","",INDEX('Nhập liệu'!$B$10:$B$10000,'Chi tiết'!$O234))</f>
        <v/>
      </c>
      <c r="C234" s="160" t="str">
        <f ca="1">IF($O234="","",INDEX('Nhập liệu'!$D$10:$D$10000,'Chi tiết'!$O234))</f>
        <v/>
      </c>
      <c r="D234" s="275" t="str">
        <f ca="1">IF($O234="","",INDEX('Nhập liệu'!$E$10:$E$10000,'Chi tiết'!$O234))</f>
        <v/>
      </c>
      <c r="E234" s="274" t="str">
        <f ca="1">IF($O234="","",INDEX('Nhập liệu'!$F$10:$F$10000,'Chi tiết'!$O234))</f>
        <v/>
      </c>
      <c r="F234" s="275" t="str">
        <f ca="1">IF($O234="","",INDEX('Nhập liệu'!$G$10:$G$10000,'Chi tiết'!$O234))</f>
        <v/>
      </c>
      <c r="G234" s="275" t="str">
        <f ca="1">IF($O234="","",INDEX('Nhập liệu'!$H$10:$H$10000,'Chi tiết'!$O234))</f>
        <v/>
      </c>
      <c r="H234" s="275" t="str">
        <f ca="1">IF($O234="","",INDEX('Nhập liệu'!$I$10:$I$10000,'Chi tiết'!$O234))</f>
        <v/>
      </c>
      <c r="I234" s="275" t="str">
        <f ca="1">IF($O234="","",INDEX('Nhập liệu'!$J$10:$J$10000,'Chi tiết'!$O234))</f>
        <v/>
      </c>
      <c r="J234" s="275" t="str">
        <f ca="1">IF($O234="","",INDEX('Nhập liệu'!$K$10:$K$10000,'Chi tiết'!$O234))</f>
        <v/>
      </c>
      <c r="K234" s="275" t="str">
        <f ca="1">IF($O234="","",INDEX('Nhập liệu'!$L$10:$L$10000,'Chi tiết'!$O234))</f>
        <v/>
      </c>
      <c r="L234" s="275" t="str">
        <f ca="1">IF($O234="","",INDEX('Nhập liệu'!$M$10:$M$10000,'Chi tiết'!$O234))</f>
        <v/>
      </c>
      <c r="M234" s="275" t="str">
        <f ca="1">IF($O234="","",INDEX('Nhập liệu'!$N$10:$N$10000,'Chi tiết'!$O234))</f>
        <v/>
      </c>
      <c r="N234" s="275" t="str">
        <f ca="1">IF($O234="","",INDEX('Nhập liệu'!$O$10:$O$10000,'Chi tiết'!$O234))</f>
        <v/>
      </c>
      <c r="O234" s="266" t="str">
        <f ca="1">IF(TYPE(MATCH($D$6,OFFSET('Nhập liệu'!$C$10,O233,0):'Nhập liệu'!$C$10000,0)+O233)=16,"",MATCH($D$6,OFFSET('Nhập liệu'!$C$10,O233,0):'Nhập liệu'!$C$10000,0)+O233)</f>
        <v/>
      </c>
    </row>
    <row r="235" spans="2:15">
      <c r="B235" s="264" t="str">
        <f ca="1">IF($O235="","",INDEX('Nhập liệu'!$B$10:$B$10000,'Chi tiết'!$O235))</f>
        <v/>
      </c>
      <c r="C235" s="160" t="str">
        <f ca="1">IF($O235="","",INDEX('Nhập liệu'!$D$10:$D$10000,'Chi tiết'!$O235))</f>
        <v/>
      </c>
      <c r="D235" s="275" t="str">
        <f ca="1">IF($O235="","",INDEX('Nhập liệu'!$E$10:$E$10000,'Chi tiết'!$O235))</f>
        <v/>
      </c>
      <c r="E235" s="274" t="str">
        <f ca="1">IF($O235="","",INDEX('Nhập liệu'!$F$10:$F$10000,'Chi tiết'!$O235))</f>
        <v/>
      </c>
      <c r="F235" s="275" t="str">
        <f ca="1">IF($O235="","",INDEX('Nhập liệu'!$G$10:$G$10000,'Chi tiết'!$O235))</f>
        <v/>
      </c>
      <c r="G235" s="275" t="str">
        <f ca="1">IF($O235="","",INDEX('Nhập liệu'!$H$10:$H$10000,'Chi tiết'!$O235))</f>
        <v/>
      </c>
      <c r="H235" s="275" t="str">
        <f ca="1">IF($O235="","",INDEX('Nhập liệu'!$I$10:$I$10000,'Chi tiết'!$O235))</f>
        <v/>
      </c>
      <c r="I235" s="275" t="str">
        <f ca="1">IF($O235="","",INDEX('Nhập liệu'!$J$10:$J$10000,'Chi tiết'!$O235))</f>
        <v/>
      </c>
      <c r="J235" s="275" t="str">
        <f ca="1">IF($O235="","",INDEX('Nhập liệu'!$K$10:$K$10000,'Chi tiết'!$O235))</f>
        <v/>
      </c>
      <c r="K235" s="275" t="str">
        <f ca="1">IF($O235="","",INDEX('Nhập liệu'!$L$10:$L$10000,'Chi tiết'!$O235))</f>
        <v/>
      </c>
      <c r="L235" s="275" t="str">
        <f ca="1">IF($O235="","",INDEX('Nhập liệu'!$M$10:$M$10000,'Chi tiết'!$O235))</f>
        <v/>
      </c>
      <c r="M235" s="275" t="str">
        <f ca="1">IF($O235="","",INDEX('Nhập liệu'!$N$10:$N$10000,'Chi tiết'!$O235))</f>
        <v/>
      </c>
      <c r="N235" s="275" t="str">
        <f ca="1">IF($O235="","",INDEX('Nhập liệu'!$O$10:$O$10000,'Chi tiết'!$O235))</f>
        <v/>
      </c>
      <c r="O235" s="266" t="str">
        <f ca="1">IF(TYPE(MATCH($D$6,OFFSET('Nhập liệu'!$C$10,O234,0):'Nhập liệu'!$C$10000,0)+O234)=16,"",MATCH($D$6,OFFSET('Nhập liệu'!$C$10,O234,0):'Nhập liệu'!$C$10000,0)+O234)</f>
        <v/>
      </c>
    </row>
    <row r="236" spans="2:15">
      <c r="B236" s="264" t="str">
        <f ca="1">IF($O236="","",INDEX('Nhập liệu'!$B$10:$B$10000,'Chi tiết'!$O236))</f>
        <v/>
      </c>
      <c r="C236" s="160" t="str">
        <f ca="1">IF($O236="","",INDEX('Nhập liệu'!$D$10:$D$10000,'Chi tiết'!$O236))</f>
        <v/>
      </c>
      <c r="D236" s="275" t="str">
        <f ca="1">IF($O236="","",INDEX('Nhập liệu'!$E$10:$E$10000,'Chi tiết'!$O236))</f>
        <v/>
      </c>
      <c r="E236" s="274" t="str">
        <f ca="1">IF($O236="","",INDEX('Nhập liệu'!$F$10:$F$10000,'Chi tiết'!$O236))</f>
        <v/>
      </c>
      <c r="F236" s="275" t="str">
        <f ca="1">IF($O236="","",INDEX('Nhập liệu'!$G$10:$G$10000,'Chi tiết'!$O236))</f>
        <v/>
      </c>
      <c r="G236" s="275" t="str">
        <f ca="1">IF($O236="","",INDEX('Nhập liệu'!$H$10:$H$10000,'Chi tiết'!$O236))</f>
        <v/>
      </c>
      <c r="H236" s="275" t="str">
        <f ca="1">IF($O236="","",INDEX('Nhập liệu'!$I$10:$I$10000,'Chi tiết'!$O236))</f>
        <v/>
      </c>
      <c r="I236" s="275" t="str">
        <f ca="1">IF($O236="","",INDEX('Nhập liệu'!$J$10:$J$10000,'Chi tiết'!$O236))</f>
        <v/>
      </c>
      <c r="J236" s="275" t="str">
        <f ca="1">IF($O236="","",INDEX('Nhập liệu'!$K$10:$K$10000,'Chi tiết'!$O236))</f>
        <v/>
      </c>
      <c r="K236" s="275" t="str">
        <f ca="1">IF($O236="","",INDEX('Nhập liệu'!$L$10:$L$10000,'Chi tiết'!$O236))</f>
        <v/>
      </c>
      <c r="L236" s="275" t="str">
        <f ca="1">IF($O236="","",INDEX('Nhập liệu'!$M$10:$M$10000,'Chi tiết'!$O236))</f>
        <v/>
      </c>
      <c r="M236" s="275" t="str">
        <f ca="1">IF($O236="","",INDEX('Nhập liệu'!$N$10:$N$10000,'Chi tiết'!$O236))</f>
        <v/>
      </c>
      <c r="N236" s="275" t="str">
        <f ca="1">IF($O236="","",INDEX('Nhập liệu'!$O$10:$O$10000,'Chi tiết'!$O236))</f>
        <v/>
      </c>
      <c r="O236" s="266" t="str">
        <f ca="1">IF(TYPE(MATCH($D$6,OFFSET('Nhập liệu'!$C$10,O235,0):'Nhập liệu'!$C$10000,0)+O235)=16,"",MATCH($D$6,OFFSET('Nhập liệu'!$C$10,O235,0):'Nhập liệu'!$C$10000,0)+O235)</f>
        <v/>
      </c>
    </row>
    <row r="237" spans="2:15">
      <c r="B237" s="264" t="str">
        <f ca="1">IF($O237="","",INDEX('Nhập liệu'!$B$10:$B$10000,'Chi tiết'!$O237))</f>
        <v/>
      </c>
      <c r="C237" s="160" t="str">
        <f ca="1">IF($O237="","",INDEX('Nhập liệu'!$D$10:$D$10000,'Chi tiết'!$O237))</f>
        <v/>
      </c>
      <c r="D237" s="275" t="str">
        <f ca="1">IF($O237="","",INDEX('Nhập liệu'!$E$10:$E$10000,'Chi tiết'!$O237))</f>
        <v/>
      </c>
      <c r="E237" s="274" t="str">
        <f ca="1">IF($O237="","",INDEX('Nhập liệu'!$F$10:$F$10000,'Chi tiết'!$O237))</f>
        <v/>
      </c>
      <c r="F237" s="275" t="str">
        <f ca="1">IF($O237="","",INDEX('Nhập liệu'!$G$10:$G$10000,'Chi tiết'!$O237))</f>
        <v/>
      </c>
      <c r="G237" s="275" t="str">
        <f ca="1">IF($O237="","",INDEX('Nhập liệu'!$H$10:$H$10000,'Chi tiết'!$O237))</f>
        <v/>
      </c>
      <c r="H237" s="275" t="str">
        <f ca="1">IF($O237="","",INDEX('Nhập liệu'!$I$10:$I$10000,'Chi tiết'!$O237))</f>
        <v/>
      </c>
      <c r="I237" s="275" t="str">
        <f ca="1">IF($O237="","",INDEX('Nhập liệu'!$J$10:$J$10000,'Chi tiết'!$O237))</f>
        <v/>
      </c>
      <c r="J237" s="275" t="str">
        <f ca="1">IF($O237="","",INDEX('Nhập liệu'!$K$10:$K$10000,'Chi tiết'!$O237))</f>
        <v/>
      </c>
      <c r="K237" s="275" t="str">
        <f ca="1">IF($O237="","",INDEX('Nhập liệu'!$L$10:$L$10000,'Chi tiết'!$O237))</f>
        <v/>
      </c>
      <c r="L237" s="275" t="str">
        <f ca="1">IF($O237="","",INDEX('Nhập liệu'!$M$10:$M$10000,'Chi tiết'!$O237))</f>
        <v/>
      </c>
      <c r="M237" s="275" t="str">
        <f ca="1">IF($O237="","",INDEX('Nhập liệu'!$N$10:$N$10000,'Chi tiết'!$O237))</f>
        <v/>
      </c>
      <c r="N237" s="275" t="str">
        <f ca="1">IF($O237="","",INDEX('Nhập liệu'!$O$10:$O$10000,'Chi tiết'!$O237))</f>
        <v/>
      </c>
      <c r="O237" s="266" t="str">
        <f ca="1">IF(TYPE(MATCH($D$6,OFFSET('Nhập liệu'!$C$10,O236,0):'Nhập liệu'!$C$10000,0)+O236)=16,"",MATCH($D$6,OFFSET('Nhập liệu'!$C$10,O236,0):'Nhập liệu'!$C$10000,0)+O236)</f>
        <v/>
      </c>
    </row>
    <row r="238" spans="2:15">
      <c r="B238" s="264" t="str">
        <f ca="1">IF($O238="","",INDEX('Nhập liệu'!$B$10:$B$10000,'Chi tiết'!$O238))</f>
        <v/>
      </c>
      <c r="C238" s="160" t="str">
        <f ca="1">IF($O238="","",INDEX('Nhập liệu'!$D$10:$D$10000,'Chi tiết'!$O238))</f>
        <v/>
      </c>
      <c r="D238" s="275" t="str">
        <f ca="1">IF($O238="","",INDEX('Nhập liệu'!$E$10:$E$10000,'Chi tiết'!$O238))</f>
        <v/>
      </c>
      <c r="E238" s="274" t="str">
        <f ca="1">IF($O238="","",INDEX('Nhập liệu'!$F$10:$F$10000,'Chi tiết'!$O238))</f>
        <v/>
      </c>
      <c r="F238" s="275" t="str">
        <f ca="1">IF($O238="","",INDEX('Nhập liệu'!$G$10:$G$10000,'Chi tiết'!$O238))</f>
        <v/>
      </c>
      <c r="G238" s="275" t="str">
        <f ca="1">IF($O238="","",INDEX('Nhập liệu'!$H$10:$H$10000,'Chi tiết'!$O238))</f>
        <v/>
      </c>
      <c r="H238" s="275" t="str">
        <f ca="1">IF($O238="","",INDEX('Nhập liệu'!$I$10:$I$10000,'Chi tiết'!$O238))</f>
        <v/>
      </c>
      <c r="I238" s="275" t="str">
        <f ca="1">IF($O238="","",INDEX('Nhập liệu'!$J$10:$J$10000,'Chi tiết'!$O238))</f>
        <v/>
      </c>
      <c r="J238" s="275" t="str">
        <f ca="1">IF($O238="","",INDEX('Nhập liệu'!$K$10:$K$10000,'Chi tiết'!$O238))</f>
        <v/>
      </c>
      <c r="K238" s="275" t="str">
        <f ca="1">IF($O238="","",INDEX('Nhập liệu'!$L$10:$L$10000,'Chi tiết'!$O238))</f>
        <v/>
      </c>
      <c r="L238" s="275" t="str">
        <f ca="1">IF($O238="","",INDEX('Nhập liệu'!$M$10:$M$10000,'Chi tiết'!$O238))</f>
        <v/>
      </c>
      <c r="M238" s="275" t="str">
        <f ca="1">IF($O238="","",INDEX('Nhập liệu'!$N$10:$N$10000,'Chi tiết'!$O238))</f>
        <v/>
      </c>
      <c r="N238" s="275" t="str">
        <f ca="1">IF($O238="","",INDEX('Nhập liệu'!$O$10:$O$10000,'Chi tiết'!$O238))</f>
        <v/>
      </c>
      <c r="O238" s="266" t="str">
        <f ca="1">IF(TYPE(MATCH($D$6,OFFSET('Nhập liệu'!$C$10,O237,0):'Nhập liệu'!$C$10000,0)+O237)=16,"",MATCH($D$6,OFFSET('Nhập liệu'!$C$10,O237,0):'Nhập liệu'!$C$10000,0)+O237)</f>
        <v/>
      </c>
    </row>
    <row r="239" spans="2:15">
      <c r="B239" s="264" t="str">
        <f ca="1">IF($O239="","",INDEX('Nhập liệu'!$B$10:$B$10000,'Chi tiết'!$O239))</f>
        <v/>
      </c>
      <c r="C239" s="160" t="str">
        <f ca="1">IF($O239="","",INDEX('Nhập liệu'!$D$10:$D$10000,'Chi tiết'!$O239))</f>
        <v/>
      </c>
      <c r="D239" s="275" t="str">
        <f ca="1">IF($O239="","",INDEX('Nhập liệu'!$E$10:$E$10000,'Chi tiết'!$O239))</f>
        <v/>
      </c>
      <c r="E239" s="274" t="str">
        <f ca="1">IF($O239="","",INDEX('Nhập liệu'!$F$10:$F$10000,'Chi tiết'!$O239))</f>
        <v/>
      </c>
      <c r="F239" s="275" t="str">
        <f ca="1">IF($O239="","",INDEX('Nhập liệu'!$G$10:$G$10000,'Chi tiết'!$O239))</f>
        <v/>
      </c>
      <c r="G239" s="275" t="str">
        <f ca="1">IF($O239="","",INDEX('Nhập liệu'!$H$10:$H$10000,'Chi tiết'!$O239))</f>
        <v/>
      </c>
      <c r="H239" s="275" t="str">
        <f ca="1">IF($O239="","",INDEX('Nhập liệu'!$I$10:$I$10000,'Chi tiết'!$O239))</f>
        <v/>
      </c>
      <c r="I239" s="275" t="str">
        <f ca="1">IF($O239="","",INDEX('Nhập liệu'!$J$10:$J$10000,'Chi tiết'!$O239))</f>
        <v/>
      </c>
      <c r="J239" s="275" t="str">
        <f ca="1">IF($O239="","",INDEX('Nhập liệu'!$K$10:$K$10000,'Chi tiết'!$O239))</f>
        <v/>
      </c>
      <c r="K239" s="275" t="str">
        <f ca="1">IF($O239="","",INDEX('Nhập liệu'!$L$10:$L$10000,'Chi tiết'!$O239))</f>
        <v/>
      </c>
      <c r="L239" s="275" t="str">
        <f ca="1">IF($O239="","",INDEX('Nhập liệu'!$M$10:$M$10000,'Chi tiết'!$O239))</f>
        <v/>
      </c>
      <c r="M239" s="275" t="str">
        <f ca="1">IF($O239="","",INDEX('Nhập liệu'!$N$10:$N$10000,'Chi tiết'!$O239))</f>
        <v/>
      </c>
      <c r="N239" s="275" t="str">
        <f ca="1">IF($O239="","",INDEX('Nhập liệu'!$O$10:$O$10000,'Chi tiết'!$O239))</f>
        <v/>
      </c>
      <c r="O239" s="266" t="str">
        <f ca="1">IF(TYPE(MATCH($D$6,OFFSET('Nhập liệu'!$C$10,O238,0):'Nhập liệu'!$C$10000,0)+O238)=16,"",MATCH($D$6,OFFSET('Nhập liệu'!$C$10,O238,0):'Nhập liệu'!$C$10000,0)+O238)</f>
        <v/>
      </c>
    </row>
    <row r="240" spans="2:15">
      <c r="B240" s="264" t="str">
        <f ca="1">IF($O240="","",INDEX('Nhập liệu'!$B$10:$B$10000,'Chi tiết'!$O240))</f>
        <v/>
      </c>
      <c r="C240" s="160" t="str">
        <f ca="1">IF($O240="","",INDEX('Nhập liệu'!$D$10:$D$10000,'Chi tiết'!$O240))</f>
        <v/>
      </c>
      <c r="D240" s="275" t="str">
        <f ca="1">IF($O240="","",INDEX('Nhập liệu'!$E$10:$E$10000,'Chi tiết'!$O240))</f>
        <v/>
      </c>
      <c r="E240" s="274" t="str">
        <f ca="1">IF($O240="","",INDEX('Nhập liệu'!$F$10:$F$10000,'Chi tiết'!$O240))</f>
        <v/>
      </c>
      <c r="F240" s="275" t="str">
        <f ca="1">IF($O240="","",INDEX('Nhập liệu'!$G$10:$G$10000,'Chi tiết'!$O240))</f>
        <v/>
      </c>
      <c r="G240" s="275" t="str">
        <f ca="1">IF($O240="","",INDEX('Nhập liệu'!$H$10:$H$10000,'Chi tiết'!$O240))</f>
        <v/>
      </c>
      <c r="H240" s="275" t="str">
        <f ca="1">IF($O240="","",INDEX('Nhập liệu'!$I$10:$I$10000,'Chi tiết'!$O240))</f>
        <v/>
      </c>
      <c r="I240" s="275" t="str">
        <f ca="1">IF($O240="","",INDEX('Nhập liệu'!$J$10:$J$10000,'Chi tiết'!$O240))</f>
        <v/>
      </c>
      <c r="J240" s="275" t="str">
        <f ca="1">IF($O240="","",INDEX('Nhập liệu'!$K$10:$K$10000,'Chi tiết'!$O240))</f>
        <v/>
      </c>
      <c r="K240" s="275" t="str">
        <f ca="1">IF($O240="","",INDEX('Nhập liệu'!$L$10:$L$10000,'Chi tiết'!$O240))</f>
        <v/>
      </c>
      <c r="L240" s="275" t="str">
        <f ca="1">IF($O240="","",INDEX('Nhập liệu'!$M$10:$M$10000,'Chi tiết'!$O240))</f>
        <v/>
      </c>
      <c r="M240" s="275" t="str">
        <f ca="1">IF($O240="","",INDEX('Nhập liệu'!$N$10:$N$10000,'Chi tiết'!$O240))</f>
        <v/>
      </c>
      <c r="N240" s="275" t="str">
        <f ca="1">IF($O240="","",INDEX('Nhập liệu'!$O$10:$O$10000,'Chi tiết'!$O240))</f>
        <v/>
      </c>
      <c r="O240" s="266" t="str">
        <f ca="1">IF(TYPE(MATCH($D$6,OFFSET('Nhập liệu'!$C$10,O239,0):'Nhập liệu'!$C$10000,0)+O239)=16,"",MATCH($D$6,OFFSET('Nhập liệu'!$C$10,O239,0):'Nhập liệu'!$C$10000,0)+O239)</f>
        <v/>
      </c>
    </row>
    <row r="241" spans="2:15">
      <c r="B241" s="264" t="str">
        <f ca="1">IF($O241="","",INDEX('Nhập liệu'!$B$10:$B$10000,'Chi tiết'!$O241))</f>
        <v/>
      </c>
      <c r="C241" s="160" t="str">
        <f ca="1">IF($O241="","",INDEX('Nhập liệu'!$D$10:$D$10000,'Chi tiết'!$O241))</f>
        <v/>
      </c>
      <c r="D241" s="275" t="str">
        <f ca="1">IF($O241="","",INDEX('Nhập liệu'!$E$10:$E$10000,'Chi tiết'!$O241))</f>
        <v/>
      </c>
      <c r="E241" s="274" t="str">
        <f ca="1">IF($O241="","",INDEX('Nhập liệu'!$F$10:$F$10000,'Chi tiết'!$O241))</f>
        <v/>
      </c>
      <c r="F241" s="275" t="str">
        <f ca="1">IF($O241="","",INDEX('Nhập liệu'!$G$10:$G$10000,'Chi tiết'!$O241))</f>
        <v/>
      </c>
      <c r="G241" s="275" t="str">
        <f ca="1">IF($O241="","",INDEX('Nhập liệu'!$H$10:$H$10000,'Chi tiết'!$O241))</f>
        <v/>
      </c>
      <c r="H241" s="275" t="str">
        <f ca="1">IF($O241="","",INDEX('Nhập liệu'!$I$10:$I$10000,'Chi tiết'!$O241))</f>
        <v/>
      </c>
      <c r="I241" s="275" t="str">
        <f ca="1">IF($O241="","",INDEX('Nhập liệu'!$J$10:$J$10000,'Chi tiết'!$O241))</f>
        <v/>
      </c>
      <c r="J241" s="275" t="str">
        <f ca="1">IF($O241="","",INDEX('Nhập liệu'!$K$10:$K$10000,'Chi tiết'!$O241))</f>
        <v/>
      </c>
      <c r="K241" s="275" t="str">
        <f ca="1">IF($O241="","",INDEX('Nhập liệu'!$L$10:$L$10000,'Chi tiết'!$O241))</f>
        <v/>
      </c>
      <c r="L241" s="275" t="str">
        <f ca="1">IF($O241="","",INDEX('Nhập liệu'!$M$10:$M$10000,'Chi tiết'!$O241))</f>
        <v/>
      </c>
      <c r="M241" s="275" t="str">
        <f ca="1">IF($O241="","",INDEX('Nhập liệu'!$N$10:$N$10000,'Chi tiết'!$O241))</f>
        <v/>
      </c>
      <c r="N241" s="275" t="str">
        <f ca="1">IF($O241="","",INDEX('Nhập liệu'!$O$10:$O$10000,'Chi tiết'!$O241))</f>
        <v/>
      </c>
      <c r="O241" s="266" t="str">
        <f ca="1">IF(TYPE(MATCH($D$6,OFFSET('Nhập liệu'!$C$10,O240,0):'Nhập liệu'!$C$10000,0)+O240)=16,"",MATCH($D$6,OFFSET('Nhập liệu'!$C$10,O240,0):'Nhập liệu'!$C$10000,0)+O240)</f>
        <v/>
      </c>
    </row>
    <row r="242" spans="2:15">
      <c r="B242" s="264" t="str">
        <f ca="1">IF($O242="","",INDEX('Nhập liệu'!$B$10:$B$10000,'Chi tiết'!$O242))</f>
        <v/>
      </c>
      <c r="C242" s="160" t="str">
        <f ca="1">IF($O242="","",INDEX('Nhập liệu'!$D$10:$D$10000,'Chi tiết'!$O242))</f>
        <v/>
      </c>
      <c r="D242" s="275" t="str">
        <f ca="1">IF($O242="","",INDEX('Nhập liệu'!$E$10:$E$10000,'Chi tiết'!$O242))</f>
        <v/>
      </c>
      <c r="E242" s="274" t="str">
        <f ca="1">IF($O242="","",INDEX('Nhập liệu'!$F$10:$F$10000,'Chi tiết'!$O242))</f>
        <v/>
      </c>
      <c r="F242" s="275" t="str">
        <f ca="1">IF($O242="","",INDEX('Nhập liệu'!$G$10:$G$10000,'Chi tiết'!$O242))</f>
        <v/>
      </c>
      <c r="G242" s="275" t="str">
        <f ca="1">IF($O242="","",INDEX('Nhập liệu'!$H$10:$H$10000,'Chi tiết'!$O242))</f>
        <v/>
      </c>
      <c r="H242" s="275" t="str">
        <f ca="1">IF($O242="","",INDEX('Nhập liệu'!$I$10:$I$10000,'Chi tiết'!$O242))</f>
        <v/>
      </c>
      <c r="I242" s="275" t="str">
        <f ca="1">IF($O242="","",INDEX('Nhập liệu'!$J$10:$J$10000,'Chi tiết'!$O242))</f>
        <v/>
      </c>
      <c r="J242" s="275" t="str">
        <f ca="1">IF($O242="","",INDEX('Nhập liệu'!$K$10:$K$10000,'Chi tiết'!$O242))</f>
        <v/>
      </c>
      <c r="K242" s="275" t="str">
        <f ca="1">IF($O242="","",INDEX('Nhập liệu'!$L$10:$L$10000,'Chi tiết'!$O242))</f>
        <v/>
      </c>
      <c r="L242" s="275" t="str">
        <f ca="1">IF($O242="","",INDEX('Nhập liệu'!$M$10:$M$10000,'Chi tiết'!$O242))</f>
        <v/>
      </c>
      <c r="M242" s="275" t="str">
        <f ca="1">IF($O242="","",INDEX('Nhập liệu'!$N$10:$N$10000,'Chi tiết'!$O242))</f>
        <v/>
      </c>
      <c r="N242" s="275" t="str">
        <f ca="1">IF($O242="","",INDEX('Nhập liệu'!$O$10:$O$10000,'Chi tiết'!$O242))</f>
        <v/>
      </c>
      <c r="O242" s="266" t="str">
        <f ca="1">IF(TYPE(MATCH($D$6,OFFSET('Nhập liệu'!$C$10,O241,0):'Nhập liệu'!$C$10000,0)+O241)=16,"",MATCH($D$6,OFFSET('Nhập liệu'!$C$10,O241,0):'Nhập liệu'!$C$10000,0)+O241)</f>
        <v/>
      </c>
    </row>
    <row r="243" spans="2:15">
      <c r="B243" s="264" t="str">
        <f ca="1">IF($O243="","",INDEX('Nhập liệu'!$B$10:$B$10000,'Chi tiết'!$O243))</f>
        <v/>
      </c>
      <c r="C243" s="160" t="str">
        <f ca="1">IF($O243="","",INDEX('Nhập liệu'!$D$10:$D$10000,'Chi tiết'!$O243))</f>
        <v/>
      </c>
      <c r="D243" s="275" t="str">
        <f ca="1">IF($O243="","",INDEX('Nhập liệu'!$E$10:$E$10000,'Chi tiết'!$O243))</f>
        <v/>
      </c>
      <c r="E243" s="274" t="str">
        <f ca="1">IF($O243="","",INDEX('Nhập liệu'!$F$10:$F$10000,'Chi tiết'!$O243))</f>
        <v/>
      </c>
      <c r="F243" s="275" t="str">
        <f ca="1">IF($O243="","",INDEX('Nhập liệu'!$G$10:$G$10000,'Chi tiết'!$O243))</f>
        <v/>
      </c>
      <c r="G243" s="275" t="str">
        <f ca="1">IF($O243="","",INDEX('Nhập liệu'!$H$10:$H$10000,'Chi tiết'!$O243))</f>
        <v/>
      </c>
      <c r="H243" s="275" t="str">
        <f ca="1">IF($O243="","",INDEX('Nhập liệu'!$I$10:$I$10000,'Chi tiết'!$O243))</f>
        <v/>
      </c>
      <c r="I243" s="275" t="str">
        <f ca="1">IF($O243="","",INDEX('Nhập liệu'!$J$10:$J$10000,'Chi tiết'!$O243))</f>
        <v/>
      </c>
      <c r="J243" s="275" t="str">
        <f ca="1">IF($O243="","",INDEX('Nhập liệu'!$K$10:$K$10000,'Chi tiết'!$O243))</f>
        <v/>
      </c>
      <c r="K243" s="275" t="str">
        <f ca="1">IF($O243="","",INDEX('Nhập liệu'!$L$10:$L$10000,'Chi tiết'!$O243))</f>
        <v/>
      </c>
      <c r="L243" s="275" t="str">
        <f ca="1">IF($O243="","",INDEX('Nhập liệu'!$M$10:$M$10000,'Chi tiết'!$O243))</f>
        <v/>
      </c>
      <c r="M243" s="275" t="str">
        <f ca="1">IF($O243="","",INDEX('Nhập liệu'!$N$10:$N$10000,'Chi tiết'!$O243))</f>
        <v/>
      </c>
      <c r="N243" s="275" t="str">
        <f ca="1">IF($O243="","",INDEX('Nhập liệu'!$O$10:$O$10000,'Chi tiết'!$O243))</f>
        <v/>
      </c>
      <c r="O243" s="266" t="str">
        <f ca="1">IF(TYPE(MATCH($D$6,OFFSET('Nhập liệu'!$C$10,O242,0):'Nhập liệu'!$C$10000,0)+O242)=16,"",MATCH($D$6,OFFSET('Nhập liệu'!$C$10,O242,0):'Nhập liệu'!$C$10000,0)+O242)</f>
        <v/>
      </c>
    </row>
    <row r="244" spans="2:15">
      <c r="B244" s="264" t="str">
        <f ca="1">IF($O244="","",INDEX('Nhập liệu'!$B$10:$B$10000,'Chi tiết'!$O244))</f>
        <v/>
      </c>
      <c r="C244" s="160" t="str">
        <f ca="1">IF($O244="","",INDEX('Nhập liệu'!$D$10:$D$10000,'Chi tiết'!$O244))</f>
        <v/>
      </c>
      <c r="D244" s="275" t="str">
        <f ca="1">IF($O244="","",INDEX('Nhập liệu'!$E$10:$E$10000,'Chi tiết'!$O244))</f>
        <v/>
      </c>
      <c r="E244" s="274" t="str">
        <f ca="1">IF($O244="","",INDEX('Nhập liệu'!$F$10:$F$10000,'Chi tiết'!$O244))</f>
        <v/>
      </c>
      <c r="F244" s="275" t="str">
        <f ca="1">IF($O244="","",INDEX('Nhập liệu'!$G$10:$G$10000,'Chi tiết'!$O244))</f>
        <v/>
      </c>
      <c r="G244" s="275" t="str">
        <f ca="1">IF($O244="","",INDEX('Nhập liệu'!$H$10:$H$10000,'Chi tiết'!$O244))</f>
        <v/>
      </c>
      <c r="H244" s="275" t="str">
        <f ca="1">IF($O244="","",INDEX('Nhập liệu'!$I$10:$I$10000,'Chi tiết'!$O244))</f>
        <v/>
      </c>
      <c r="I244" s="275" t="str">
        <f ca="1">IF($O244="","",INDEX('Nhập liệu'!$J$10:$J$10000,'Chi tiết'!$O244))</f>
        <v/>
      </c>
      <c r="J244" s="275" t="str">
        <f ca="1">IF($O244="","",INDEX('Nhập liệu'!$K$10:$K$10000,'Chi tiết'!$O244))</f>
        <v/>
      </c>
      <c r="K244" s="275" t="str">
        <f ca="1">IF($O244="","",INDEX('Nhập liệu'!$L$10:$L$10000,'Chi tiết'!$O244))</f>
        <v/>
      </c>
      <c r="L244" s="275" t="str">
        <f ca="1">IF($O244="","",INDEX('Nhập liệu'!$M$10:$M$10000,'Chi tiết'!$O244))</f>
        <v/>
      </c>
      <c r="M244" s="275" t="str">
        <f ca="1">IF($O244="","",INDEX('Nhập liệu'!$N$10:$N$10000,'Chi tiết'!$O244))</f>
        <v/>
      </c>
      <c r="N244" s="275" t="str">
        <f ca="1">IF($O244="","",INDEX('Nhập liệu'!$O$10:$O$10000,'Chi tiết'!$O244))</f>
        <v/>
      </c>
      <c r="O244" s="266" t="str">
        <f ca="1">IF(TYPE(MATCH($D$6,OFFSET('Nhập liệu'!$C$10,O243,0):'Nhập liệu'!$C$10000,0)+O243)=16,"",MATCH($D$6,OFFSET('Nhập liệu'!$C$10,O243,0):'Nhập liệu'!$C$10000,0)+O243)</f>
        <v/>
      </c>
    </row>
    <row r="245" spans="2:15">
      <c r="B245" s="264" t="str">
        <f ca="1">IF($O245="","",INDEX('Nhập liệu'!$B$10:$B$10000,'Chi tiết'!$O245))</f>
        <v/>
      </c>
      <c r="C245" s="160" t="str">
        <f ca="1">IF($O245="","",INDEX('Nhập liệu'!$D$10:$D$10000,'Chi tiết'!$O245))</f>
        <v/>
      </c>
      <c r="D245" s="275" t="str">
        <f ca="1">IF($O245="","",INDEX('Nhập liệu'!$E$10:$E$10000,'Chi tiết'!$O245))</f>
        <v/>
      </c>
      <c r="E245" s="274" t="str">
        <f ca="1">IF($O245="","",INDEX('Nhập liệu'!$F$10:$F$10000,'Chi tiết'!$O245))</f>
        <v/>
      </c>
      <c r="F245" s="275" t="str">
        <f ca="1">IF($O245="","",INDEX('Nhập liệu'!$G$10:$G$10000,'Chi tiết'!$O245))</f>
        <v/>
      </c>
      <c r="G245" s="275" t="str">
        <f ca="1">IF($O245="","",INDEX('Nhập liệu'!$H$10:$H$10000,'Chi tiết'!$O245))</f>
        <v/>
      </c>
      <c r="H245" s="275" t="str">
        <f ca="1">IF($O245="","",INDEX('Nhập liệu'!$I$10:$I$10000,'Chi tiết'!$O245))</f>
        <v/>
      </c>
      <c r="I245" s="275" t="str">
        <f ca="1">IF($O245="","",INDEX('Nhập liệu'!$J$10:$J$10000,'Chi tiết'!$O245))</f>
        <v/>
      </c>
      <c r="J245" s="275" t="str">
        <f ca="1">IF($O245="","",INDEX('Nhập liệu'!$K$10:$K$10000,'Chi tiết'!$O245))</f>
        <v/>
      </c>
      <c r="K245" s="275" t="str">
        <f ca="1">IF($O245="","",INDEX('Nhập liệu'!$L$10:$L$10000,'Chi tiết'!$O245))</f>
        <v/>
      </c>
      <c r="L245" s="275" t="str">
        <f ca="1">IF($O245="","",INDEX('Nhập liệu'!$M$10:$M$10000,'Chi tiết'!$O245))</f>
        <v/>
      </c>
      <c r="M245" s="275" t="str">
        <f ca="1">IF($O245="","",INDEX('Nhập liệu'!$N$10:$N$10000,'Chi tiết'!$O245))</f>
        <v/>
      </c>
      <c r="N245" s="275" t="str">
        <f ca="1">IF($O245="","",INDEX('Nhập liệu'!$O$10:$O$10000,'Chi tiết'!$O245))</f>
        <v/>
      </c>
      <c r="O245" s="266" t="str">
        <f ca="1">IF(TYPE(MATCH($D$6,OFFSET('Nhập liệu'!$C$10,O244,0):'Nhập liệu'!$C$10000,0)+O244)=16,"",MATCH($D$6,OFFSET('Nhập liệu'!$C$10,O244,0):'Nhập liệu'!$C$10000,0)+O244)</f>
        <v/>
      </c>
    </row>
    <row r="246" spans="2:15">
      <c r="B246" s="264" t="str">
        <f ca="1">IF($O246="","",INDEX('Nhập liệu'!$B$10:$B$10000,'Chi tiết'!$O246))</f>
        <v/>
      </c>
      <c r="C246" s="160" t="str">
        <f ca="1">IF($O246="","",INDEX('Nhập liệu'!$D$10:$D$10000,'Chi tiết'!$O246))</f>
        <v/>
      </c>
      <c r="D246" s="275" t="str">
        <f ca="1">IF($O246="","",INDEX('Nhập liệu'!$E$10:$E$10000,'Chi tiết'!$O246))</f>
        <v/>
      </c>
      <c r="E246" s="274" t="str">
        <f ca="1">IF($O246="","",INDEX('Nhập liệu'!$F$10:$F$10000,'Chi tiết'!$O246))</f>
        <v/>
      </c>
      <c r="F246" s="275" t="str">
        <f ca="1">IF($O246="","",INDEX('Nhập liệu'!$G$10:$G$10000,'Chi tiết'!$O246))</f>
        <v/>
      </c>
      <c r="G246" s="275" t="str">
        <f ca="1">IF($O246="","",INDEX('Nhập liệu'!$H$10:$H$10000,'Chi tiết'!$O246))</f>
        <v/>
      </c>
      <c r="H246" s="275" t="str">
        <f ca="1">IF($O246="","",INDEX('Nhập liệu'!$I$10:$I$10000,'Chi tiết'!$O246))</f>
        <v/>
      </c>
      <c r="I246" s="275" t="str">
        <f ca="1">IF($O246="","",INDEX('Nhập liệu'!$J$10:$J$10000,'Chi tiết'!$O246))</f>
        <v/>
      </c>
      <c r="J246" s="275" t="str">
        <f ca="1">IF($O246="","",INDEX('Nhập liệu'!$K$10:$K$10000,'Chi tiết'!$O246))</f>
        <v/>
      </c>
      <c r="K246" s="275" t="str">
        <f ca="1">IF($O246="","",INDEX('Nhập liệu'!$L$10:$L$10000,'Chi tiết'!$O246))</f>
        <v/>
      </c>
      <c r="L246" s="275" t="str">
        <f ca="1">IF($O246="","",INDEX('Nhập liệu'!$M$10:$M$10000,'Chi tiết'!$O246))</f>
        <v/>
      </c>
      <c r="M246" s="275" t="str">
        <f ca="1">IF($O246="","",INDEX('Nhập liệu'!$N$10:$N$10000,'Chi tiết'!$O246))</f>
        <v/>
      </c>
      <c r="N246" s="275" t="str">
        <f ca="1">IF($O246="","",INDEX('Nhập liệu'!$O$10:$O$10000,'Chi tiết'!$O246))</f>
        <v/>
      </c>
      <c r="O246" s="266" t="str">
        <f ca="1">IF(TYPE(MATCH($D$6,OFFSET('Nhập liệu'!$C$10,O245,0):'Nhập liệu'!$C$10000,0)+O245)=16,"",MATCH($D$6,OFFSET('Nhập liệu'!$C$10,O245,0):'Nhập liệu'!$C$10000,0)+O245)</f>
        <v/>
      </c>
    </row>
    <row r="247" spans="2:15">
      <c r="B247" s="264" t="str">
        <f ca="1">IF($O247="","",INDEX('Nhập liệu'!$B$10:$B$10000,'Chi tiết'!$O247))</f>
        <v/>
      </c>
      <c r="C247" s="160" t="str">
        <f ca="1">IF($O247="","",INDEX('Nhập liệu'!$D$10:$D$10000,'Chi tiết'!$O247))</f>
        <v/>
      </c>
      <c r="D247" s="275" t="str">
        <f ca="1">IF($O247="","",INDEX('Nhập liệu'!$E$10:$E$10000,'Chi tiết'!$O247))</f>
        <v/>
      </c>
      <c r="E247" s="274" t="str">
        <f ca="1">IF($O247="","",INDEX('Nhập liệu'!$F$10:$F$10000,'Chi tiết'!$O247))</f>
        <v/>
      </c>
      <c r="F247" s="275" t="str">
        <f ca="1">IF($O247="","",INDEX('Nhập liệu'!$G$10:$G$10000,'Chi tiết'!$O247))</f>
        <v/>
      </c>
      <c r="G247" s="275" t="str">
        <f ca="1">IF($O247="","",INDEX('Nhập liệu'!$H$10:$H$10000,'Chi tiết'!$O247))</f>
        <v/>
      </c>
      <c r="H247" s="275" t="str">
        <f ca="1">IF($O247="","",INDEX('Nhập liệu'!$I$10:$I$10000,'Chi tiết'!$O247))</f>
        <v/>
      </c>
      <c r="I247" s="275" t="str">
        <f ca="1">IF($O247="","",INDEX('Nhập liệu'!$J$10:$J$10000,'Chi tiết'!$O247))</f>
        <v/>
      </c>
      <c r="J247" s="275" t="str">
        <f ca="1">IF($O247="","",INDEX('Nhập liệu'!$K$10:$K$10000,'Chi tiết'!$O247))</f>
        <v/>
      </c>
      <c r="K247" s="275" t="str">
        <f ca="1">IF($O247="","",INDEX('Nhập liệu'!$L$10:$L$10000,'Chi tiết'!$O247))</f>
        <v/>
      </c>
      <c r="L247" s="275" t="str">
        <f ca="1">IF($O247="","",INDEX('Nhập liệu'!$M$10:$M$10000,'Chi tiết'!$O247))</f>
        <v/>
      </c>
      <c r="M247" s="275" t="str">
        <f ca="1">IF($O247="","",INDEX('Nhập liệu'!$N$10:$N$10000,'Chi tiết'!$O247))</f>
        <v/>
      </c>
      <c r="N247" s="275" t="str">
        <f ca="1">IF($O247="","",INDEX('Nhập liệu'!$O$10:$O$10000,'Chi tiết'!$O247))</f>
        <v/>
      </c>
      <c r="O247" s="266" t="str">
        <f ca="1">IF(TYPE(MATCH($D$6,OFFSET('Nhập liệu'!$C$10,O246,0):'Nhập liệu'!$C$10000,0)+O246)=16,"",MATCH($D$6,OFFSET('Nhập liệu'!$C$10,O246,0):'Nhập liệu'!$C$10000,0)+O246)</f>
        <v/>
      </c>
    </row>
    <row r="248" spans="2:15">
      <c r="B248" s="264" t="str">
        <f ca="1">IF($O248="","",INDEX('Nhập liệu'!$B$10:$B$10000,'Chi tiết'!$O248))</f>
        <v/>
      </c>
      <c r="C248" s="160" t="str">
        <f ca="1">IF($O248="","",INDEX('Nhập liệu'!$D$10:$D$10000,'Chi tiết'!$O248))</f>
        <v/>
      </c>
      <c r="D248" s="275" t="str">
        <f ca="1">IF($O248="","",INDEX('Nhập liệu'!$E$10:$E$10000,'Chi tiết'!$O248))</f>
        <v/>
      </c>
      <c r="E248" s="274" t="str">
        <f ca="1">IF($O248="","",INDEX('Nhập liệu'!$F$10:$F$10000,'Chi tiết'!$O248))</f>
        <v/>
      </c>
      <c r="F248" s="275" t="str">
        <f ca="1">IF($O248="","",INDEX('Nhập liệu'!$G$10:$G$10000,'Chi tiết'!$O248))</f>
        <v/>
      </c>
      <c r="G248" s="275" t="str">
        <f ca="1">IF($O248="","",INDEX('Nhập liệu'!$H$10:$H$10000,'Chi tiết'!$O248))</f>
        <v/>
      </c>
      <c r="H248" s="275" t="str">
        <f ca="1">IF($O248="","",INDEX('Nhập liệu'!$I$10:$I$10000,'Chi tiết'!$O248))</f>
        <v/>
      </c>
      <c r="I248" s="275" t="str">
        <f ca="1">IF($O248="","",INDEX('Nhập liệu'!$J$10:$J$10000,'Chi tiết'!$O248))</f>
        <v/>
      </c>
      <c r="J248" s="275" t="str">
        <f ca="1">IF($O248="","",INDEX('Nhập liệu'!$K$10:$K$10000,'Chi tiết'!$O248))</f>
        <v/>
      </c>
      <c r="K248" s="275" t="str">
        <f ca="1">IF($O248="","",INDEX('Nhập liệu'!$L$10:$L$10000,'Chi tiết'!$O248))</f>
        <v/>
      </c>
      <c r="L248" s="275" t="str">
        <f ca="1">IF($O248="","",INDEX('Nhập liệu'!$M$10:$M$10000,'Chi tiết'!$O248))</f>
        <v/>
      </c>
      <c r="M248" s="275" t="str">
        <f ca="1">IF($O248="","",INDEX('Nhập liệu'!$N$10:$N$10000,'Chi tiết'!$O248))</f>
        <v/>
      </c>
      <c r="N248" s="275" t="str">
        <f ca="1">IF($O248="","",INDEX('Nhập liệu'!$O$10:$O$10000,'Chi tiết'!$O248))</f>
        <v/>
      </c>
      <c r="O248" s="266" t="str">
        <f ca="1">IF(TYPE(MATCH($D$6,OFFSET('Nhập liệu'!$C$10,O247,0):'Nhập liệu'!$C$10000,0)+O247)=16,"",MATCH($D$6,OFFSET('Nhập liệu'!$C$10,O247,0):'Nhập liệu'!$C$10000,0)+O247)</f>
        <v/>
      </c>
    </row>
    <row r="249" spans="2:15">
      <c r="B249" s="264" t="str">
        <f ca="1">IF($O249="","",INDEX('Nhập liệu'!$B$10:$B$10000,'Chi tiết'!$O249))</f>
        <v/>
      </c>
      <c r="C249" s="160" t="str">
        <f ca="1">IF($O249="","",INDEX('Nhập liệu'!$D$10:$D$10000,'Chi tiết'!$O249))</f>
        <v/>
      </c>
      <c r="D249" s="275" t="str">
        <f ca="1">IF($O249="","",INDEX('Nhập liệu'!$E$10:$E$10000,'Chi tiết'!$O249))</f>
        <v/>
      </c>
      <c r="E249" s="274" t="str">
        <f ca="1">IF($O249="","",INDEX('Nhập liệu'!$F$10:$F$10000,'Chi tiết'!$O249))</f>
        <v/>
      </c>
      <c r="F249" s="275" t="str">
        <f ca="1">IF($O249="","",INDEX('Nhập liệu'!$G$10:$G$10000,'Chi tiết'!$O249))</f>
        <v/>
      </c>
      <c r="G249" s="275" t="str">
        <f ca="1">IF($O249="","",INDEX('Nhập liệu'!$H$10:$H$10000,'Chi tiết'!$O249))</f>
        <v/>
      </c>
      <c r="H249" s="275" t="str">
        <f ca="1">IF($O249="","",INDEX('Nhập liệu'!$I$10:$I$10000,'Chi tiết'!$O249))</f>
        <v/>
      </c>
      <c r="I249" s="275" t="str">
        <f ca="1">IF($O249="","",INDEX('Nhập liệu'!$J$10:$J$10000,'Chi tiết'!$O249))</f>
        <v/>
      </c>
      <c r="J249" s="275" t="str">
        <f ca="1">IF($O249="","",INDEX('Nhập liệu'!$K$10:$K$10000,'Chi tiết'!$O249))</f>
        <v/>
      </c>
      <c r="K249" s="275" t="str">
        <f ca="1">IF($O249="","",INDEX('Nhập liệu'!$L$10:$L$10000,'Chi tiết'!$O249))</f>
        <v/>
      </c>
      <c r="L249" s="275" t="str">
        <f ca="1">IF($O249="","",INDEX('Nhập liệu'!$M$10:$M$10000,'Chi tiết'!$O249))</f>
        <v/>
      </c>
      <c r="M249" s="275" t="str">
        <f ca="1">IF($O249="","",INDEX('Nhập liệu'!$N$10:$N$10000,'Chi tiết'!$O249))</f>
        <v/>
      </c>
      <c r="N249" s="275" t="str">
        <f ca="1">IF($O249="","",INDEX('Nhập liệu'!$O$10:$O$10000,'Chi tiết'!$O249))</f>
        <v/>
      </c>
      <c r="O249" s="266" t="str">
        <f ca="1">IF(TYPE(MATCH($D$6,OFFSET('Nhập liệu'!$C$10,O248,0):'Nhập liệu'!$C$10000,0)+O248)=16,"",MATCH($D$6,OFFSET('Nhập liệu'!$C$10,O248,0):'Nhập liệu'!$C$10000,0)+O248)</f>
        <v/>
      </c>
    </row>
    <row r="250" spans="2:15">
      <c r="B250" s="264" t="str">
        <f ca="1">IF($O250="","",INDEX('Nhập liệu'!$B$10:$B$10000,'Chi tiết'!$O250))</f>
        <v/>
      </c>
      <c r="C250" s="160" t="str">
        <f ca="1">IF($O250="","",INDEX('Nhập liệu'!$D$10:$D$10000,'Chi tiết'!$O250))</f>
        <v/>
      </c>
      <c r="D250" s="275" t="str">
        <f ca="1">IF($O250="","",INDEX('Nhập liệu'!$E$10:$E$10000,'Chi tiết'!$O250))</f>
        <v/>
      </c>
      <c r="E250" s="274" t="str">
        <f ca="1">IF($O250="","",INDEX('Nhập liệu'!$F$10:$F$10000,'Chi tiết'!$O250))</f>
        <v/>
      </c>
      <c r="F250" s="275" t="str">
        <f ca="1">IF($O250="","",INDEX('Nhập liệu'!$G$10:$G$10000,'Chi tiết'!$O250))</f>
        <v/>
      </c>
      <c r="G250" s="275" t="str">
        <f ca="1">IF($O250="","",INDEX('Nhập liệu'!$H$10:$H$10000,'Chi tiết'!$O250))</f>
        <v/>
      </c>
      <c r="H250" s="275" t="str">
        <f ca="1">IF($O250="","",INDEX('Nhập liệu'!$I$10:$I$10000,'Chi tiết'!$O250))</f>
        <v/>
      </c>
      <c r="I250" s="275" t="str">
        <f ca="1">IF($O250="","",INDEX('Nhập liệu'!$J$10:$J$10000,'Chi tiết'!$O250))</f>
        <v/>
      </c>
      <c r="J250" s="275" t="str">
        <f ca="1">IF($O250="","",INDEX('Nhập liệu'!$K$10:$K$10000,'Chi tiết'!$O250))</f>
        <v/>
      </c>
      <c r="K250" s="275" t="str">
        <f ca="1">IF($O250="","",INDEX('Nhập liệu'!$L$10:$L$10000,'Chi tiết'!$O250))</f>
        <v/>
      </c>
      <c r="L250" s="275" t="str">
        <f ca="1">IF($O250="","",INDEX('Nhập liệu'!$M$10:$M$10000,'Chi tiết'!$O250))</f>
        <v/>
      </c>
      <c r="M250" s="275" t="str">
        <f ca="1">IF($O250="","",INDEX('Nhập liệu'!$N$10:$N$10000,'Chi tiết'!$O250))</f>
        <v/>
      </c>
      <c r="N250" s="275" t="str">
        <f ca="1">IF($O250="","",INDEX('Nhập liệu'!$O$10:$O$10000,'Chi tiết'!$O250))</f>
        <v/>
      </c>
      <c r="O250" s="266" t="str">
        <f ca="1">IF(TYPE(MATCH($D$6,OFFSET('Nhập liệu'!$C$10,O249,0):'Nhập liệu'!$C$10000,0)+O249)=16,"",MATCH($D$6,OFFSET('Nhập liệu'!$C$10,O249,0):'Nhập liệu'!$C$10000,0)+O249)</f>
        <v/>
      </c>
    </row>
    <row r="251" spans="2:15">
      <c r="B251" s="264" t="str">
        <f ca="1">IF($O251="","",INDEX('Nhập liệu'!$B$10:$B$10000,'Chi tiết'!$O251))</f>
        <v/>
      </c>
      <c r="C251" s="160" t="str">
        <f ca="1">IF($O251="","",INDEX('Nhập liệu'!$D$10:$D$10000,'Chi tiết'!$O251))</f>
        <v/>
      </c>
      <c r="D251" s="275" t="str">
        <f ca="1">IF($O251="","",INDEX('Nhập liệu'!$E$10:$E$10000,'Chi tiết'!$O251))</f>
        <v/>
      </c>
      <c r="E251" s="274" t="str">
        <f ca="1">IF($O251="","",INDEX('Nhập liệu'!$F$10:$F$10000,'Chi tiết'!$O251))</f>
        <v/>
      </c>
      <c r="F251" s="275" t="str">
        <f ca="1">IF($O251="","",INDEX('Nhập liệu'!$G$10:$G$10000,'Chi tiết'!$O251))</f>
        <v/>
      </c>
      <c r="G251" s="275" t="str">
        <f ca="1">IF($O251="","",INDEX('Nhập liệu'!$H$10:$H$10000,'Chi tiết'!$O251))</f>
        <v/>
      </c>
      <c r="H251" s="275" t="str">
        <f ca="1">IF($O251="","",INDEX('Nhập liệu'!$I$10:$I$10000,'Chi tiết'!$O251))</f>
        <v/>
      </c>
      <c r="I251" s="275" t="str">
        <f ca="1">IF($O251="","",INDEX('Nhập liệu'!$J$10:$J$10000,'Chi tiết'!$O251))</f>
        <v/>
      </c>
      <c r="J251" s="275" t="str">
        <f ca="1">IF($O251="","",INDEX('Nhập liệu'!$K$10:$K$10000,'Chi tiết'!$O251))</f>
        <v/>
      </c>
      <c r="K251" s="275" t="str">
        <f ca="1">IF($O251="","",INDEX('Nhập liệu'!$L$10:$L$10000,'Chi tiết'!$O251))</f>
        <v/>
      </c>
      <c r="L251" s="275" t="str">
        <f ca="1">IF($O251="","",INDEX('Nhập liệu'!$M$10:$M$10000,'Chi tiết'!$O251))</f>
        <v/>
      </c>
      <c r="M251" s="275" t="str">
        <f ca="1">IF($O251="","",INDEX('Nhập liệu'!$N$10:$N$10000,'Chi tiết'!$O251))</f>
        <v/>
      </c>
      <c r="N251" s="275" t="str">
        <f ca="1">IF($O251="","",INDEX('Nhập liệu'!$O$10:$O$10000,'Chi tiết'!$O251))</f>
        <v/>
      </c>
      <c r="O251" s="266" t="str">
        <f ca="1">IF(TYPE(MATCH($D$6,OFFSET('Nhập liệu'!$C$10,O250,0):'Nhập liệu'!$C$10000,0)+O250)=16,"",MATCH($D$6,OFFSET('Nhập liệu'!$C$10,O250,0):'Nhập liệu'!$C$10000,0)+O250)</f>
        <v/>
      </c>
    </row>
    <row r="252" spans="2:15">
      <c r="B252" s="264" t="str">
        <f ca="1">IF($O252="","",INDEX('Nhập liệu'!$B$10:$B$10000,'Chi tiết'!$O252))</f>
        <v/>
      </c>
      <c r="C252" s="160" t="str">
        <f ca="1">IF($O252="","",INDEX('Nhập liệu'!$D$10:$D$10000,'Chi tiết'!$O252))</f>
        <v/>
      </c>
      <c r="D252" s="275" t="str">
        <f ca="1">IF($O252="","",INDEX('Nhập liệu'!$E$10:$E$10000,'Chi tiết'!$O252))</f>
        <v/>
      </c>
      <c r="E252" s="274" t="str">
        <f ca="1">IF($O252="","",INDEX('Nhập liệu'!$F$10:$F$10000,'Chi tiết'!$O252))</f>
        <v/>
      </c>
      <c r="F252" s="275" t="str">
        <f ca="1">IF($O252="","",INDEX('Nhập liệu'!$G$10:$G$10000,'Chi tiết'!$O252))</f>
        <v/>
      </c>
      <c r="G252" s="275" t="str">
        <f ca="1">IF($O252="","",INDEX('Nhập liệu'!$H$10:$H$10000,'Chi tiết'!$O252))</f>
        <v/>
      </c>
      <c r="H252" s="275" t="str">
        <f ca="1">IF($O252="","",INDEX('Nhập liệu'!$I$10:$I$10000,'Chi tiết'!$O252))</f>
        <v/>
      </c>
      <c r="I252" s="275" t="str">
        <f ca="1">IF($O252="","",INDEX('Nhập liệu'!$J$10:$J$10000,'Chi tiết'!$O252))</f>
        <v/>
      </c>
      <c r="J252" s="275" t="str">
        <f ca="1">IF($O252="","",INDEX('Nhập liệu'!$K$10:$K$10000,'Chi tiết'!$O252))</f>
        <v/>
      </c>
      <c r="K252" s="275" t="str">
        <f ca="1">IF($O252="","",INDEX('Nhập liệu'!$L$10:$L$10000,'Chi tiết'!$O252))</f>
        <v/>
      </c>
      <c r="L252" s="275" t="str">
        <f ca="1">IF($O252="","",INDEX('Nhập liệu'!$M$10:$M$10000,'Chi tiết'!$O252))</f>
        <v/>
      </c>
      <c r="M252" s="275" t="str">
        <f ca="1">IF($O252="","",INDEX('Nhập liệu'!$N$10:$N$10000,'Chi tiết'!$O252))</f>
        <v/>
      </c>
      <c r="N252" s="275" t="str">
        <f ca="1">IF($O252="","",INDEX('Nhập liệu'!$O$10:$O$10000,'Chi tiết'!$O252))</f>
        <v/>
      </c>
      <c r="O252" s="266" t="str">
        <f ca="1">IF(TYPE(MATCH($D$6,OFFSET('Nhập liệu'!$C$10,O251,0):'Nhập liệu'!$C$10000,0)+O251)=16,"",MATCH($D$6,OFFSET('Nhập liệu'!$C$10,O251,0):'Nhập liệu'!$C$10000,0)+O251)</f>
        <v/>
      </c>
    </row>
    <row r="253" spans="2:15">
      <c r="B253" s="264" t="str">
        <f ca="1">IF($O253="","",INDEX('Nhập liệu'!$B$10:$B$10000,'Chi tiết'!$O253))</f>
        <v/>
      </c>
      <c r="C253" s="160" t="str">
        <f ca="1">IF($O253="","",INDEX('Nhập liệu'!$D$10:$D$10000,'Chi tiết'!$O253))</f>
        <v/>
      </c>
      <c r="D253" s="275" t="str">
        <f ca="1">IF($O253="","",INDEX('Nhập liệu'!$E$10:$E$10000,'Chi tiết'!$O253))</f>
        <v/>
      </c>
      <c r="E253" s="274" t="str">
        <f ca="1">IF($O253="","",INDEX('Nhập liệu'!$F$10:$F$10000,'Chi tiết'!$O253))</f>
        <v/>
      </c>
      <c r="F253" s="275" t="str">
        <f ca="1">IF($O253="","",INDEX('Nhập liệu'!$G$10:$G$10000,'Chi tiết'!$O253))</f>
        <v/>
      </c>
      <c r="G253" s="275" t="str">
        <f ca="1">IF($O253="","",INDEX('Nhập liệu'!$H$10:$H$10000,'Chi tiết'!$O253))</f>
        <v/>
      </c>
      <c r="H253" s="275" t="str">
        <f ca="1">IF($O253="","",INDEX('Nhập liệu'!$I$10:$I$10000,'Chi tiết'!$O253))</f>
        <v/>
      </c>
      <c r="I253" s="275" t="str">
        <f ca="1">IF($O253="","",INDEX('Nhập liệu'!$J$10:$J$10000,'Chi tiết'!$O253))</f>
        <v/>
      </c>
      <c r="J253" s="275" t="str">
        <f ca="1">IF($O253="","",INDEX('Nhập liệu'!$K$10:$K$10000,'Chi tiết'!$O253))</f>
        <v/>
      </c>
      <c r="K253" s="275" t="str">
        <f ca="1">IF($O253="","",INDEX('Nhập liệu'!$L$10:$L$10000,'Chi tiết'!$O253))</f>
        <v/>
      </c>
      <c r="L253" s="275" t="str">
        <f ca="1">IF($O253="","",INDEX('Nhập liệu'!$M$10:$M$10000,'Chi tiết'!$O253))</f>
        <v/>
      </c>
      <c r="M253" s="275" t="str">
        <f ca="1">IF($O253="","",INDEX('Nhập liệu'!$N$10:$N$10000,'Chi tiết'!$O253))</f>
        <v/>
      </c>
      <c r="N253" s="275" t="str">
        <f ca="1">IF($O253="","",INDEX('Nhập liệu'!$O$10:$O$10000,'Chi tiết'!$O253))</f>
        <v/>
      </c>
      <c r="O253" s="266" t="str">
        <f ca="1">IF(TYPE(MATCH($D$6,OFFSET('Nhập liệu'!$C$10,O252,0):'Nhập liệu'!$C$10000,0)+O252)=16,"",MATCH($D$6,OFFSET('Nhập liệu'!$C$10,O252,0):'Nhập liệu'!$C$10000,0)+O252)</f>
        <v/>
      </c>
    </row>
    <row r="254" spans="2:15">
      <c r="B254" s="264" t="str">
        <f ca="1">IF($O254="","",INDEX('Nhập liệu'!$B$10:$B$10000,'Chi tiết'!$O254))</f>
        <v/>
      </c>
      <c r="C254" s="160" t="str">
        <f ca="1">IF($O254="","",INDEX('Nhập liệu'!$D$10:$D$10000,'Chi tiết'!$O254))</f>
        <v/>
      </c>
      <c r="D254" s="275" t="str">
        <f ca="1">IF($O254="","",INDEX('Nhập liệu'!$E$10:$E$10000,'Chi tiết'!$O254))</f>
        <v/>
      </c>
      <c r="E254" s="274" t="str">
        <f ca="1">IF($O254="","",INDEX('Nhập liệu'!$F$10:$F$10000,'Chi tiết'!$O254))</f>
        <v/>
      </c>
      <c r="F254" s="275" t="str">
        <f ca="1">IF($O254="","",INDEX('Nhập liệu'!$G$10:$G$10000,'Chi tiết'!$O254))</f>
        <v/>
      </c>
      <c r="G254" s="275" t="str">
        <f ca="1">IF($O254="","",INDEX('Nhập liệu'!$H$10:$H$10000,'Chi tiết'!$O254))</f>
        <v/>
      </c>
      <c r="H254" s="275" t="str">
        <f ca="1">IF($O254="","",INDEX('Nhập liệu'!$I$10:$I$10000,'Chi tiết'!$O254))</f>
        <v/>
      </c>
      <c r="I254" s="275" t="str">
        <f ca="1">IF($O254="","",INDEX('Nhập liệu'!$J$10:$J$10000,'Chi tiết'!$O254))</f>
        <v/>
      </c>
      <c r="J254" s="275" t="str">
        <f ca="1">IF($O254="","",INDEX('Nhập liệu'!$K$10:$K$10000,'Chi tiết'!$O254))</f>
        <v/>
      </c>
      <c r="K254" s="275" t="str">
        <f ca="1">IF($O254="","",INDEX('Nhập liệu'!$L$10:$L$10000,'Chi tiết'!$O254))</f>
        <v/>
      </c>
      <c r="L254" s="275" t="str">
        <f ca="1">IF($O254="","",INDEX('Nhập liệu'!$M$10:$M$10000,'Chi tiết'!$O254))</f>
        <v/>
      </c>
      <c r="M254" s="275" t="str">
        <f ca="1">IF($O254="","",INDEX('Nhập liệu'!$N$10:$N$10000,'Chi tiết'!$O254))</f>
        <v/>
      </c>
      <c r="N254" s="275" t="str">
        <f ca="1">IF($O254="","",INDEX('Nhập liệu'!$O$10:$O$10000,'Chi tiết'!$O254))</f>
        <v/>
      </c>
      <c r="O254" s="266" t="str">
        <f ca="1">IF(TYPE(MATCH($D$6,OFFSET('Nhập liệu'!$C$10,O253,0):'Nhập liệu'!$C$10000,0)+O253)=16,"",MATCH($D$6,OFFSET('Nhập liệu'!$C$10,O253,0):'Nhập liệu'!$C$10000,0)+O253)</f>
        <v/>
      </c>
    </row>
    <row r="255" spans="2:15">
      <c r="B255" s="264" t="str">
        <f ca="1">IF($O255="","",INDEX('Nhập liệu'!$B$10:$B$10000,'Chi tiết'!$O255))</f>
        <v/>
      </c>
      <c r="C255" s="160" t="str">
        <f ca="1">IF($O255="","",INDEX('Nhập liệu'!$D$10:$D$10000,'Chi tiết'!$O255))</f>
        <v/>
      </c>
      <c r="D255" s="275" t="str">
        <f ca="1">IF($O255="","",INDEX('Nhập liệu'!$E$10:$E$10000,'Chi tiết'!$O255))</f>
        <v/>
      </c>
      <c r="E255" s="274" t="str">
        <f ca="1">IF($O255="","",INDEX('Nhập liệu'!$F$10:$F$10000,'Chi tiết'!$O255))</f>
        <v/>
      </c>
      <c r="F255" s="275" t="str">
        <f ca="1">IF($O255="","",INDEX('Nhập liệu'!$G$10:$G$10000,'Chi tiết'!$O255))</f>
        <v/>
      </c>
      <c r="G255" s="275" t="str">
        <f ca="1">IF($O255="","",INDEX('Nhập liệu'!$H$10:$H$10000,'Chi tiết'!$O255))</f>
        <v/>
      </c>
      <c r="H255" s="275" t="str">
        <f ca="1">IF($O255="","",INDEX('Nhập liệu'!$I$10:$I$10000,'Chi tiết'!$O255))</f>
        <v/>
      </c>
      <c r="I255" s="275" t="str">
        <f ca="1">IF($O255="","",INDEX('Nhập liệu'!$J$10:$J$10000,'Chi tiết'!$O255))</f>
        <v/>
      </c>
      <c r="J255" s="275" t="str">
        <f ca="1">IF($O255="","",INDEX('Nhập liệu'!$K$10:$K$10000,'Chi tiết'!$O255))</f>
        <v/>
      </c>
      <c r="K255" s="275" t="str">
        <f ca="1">IF($O255="","",INDEX('Nhập liệu'!$L$10:$L$10000,'Chi tiết'!$O255))</f>
        <v/>
      </c>
      <c r="L255" s="275" t="str">
        <f ca="1">IF($O255="","",INDEX('Nhập liệu'!$M$10:$M$10000,'Chi tiết'!$O255))</f>
        <v/>
      </c>
      <c r="M255" s="275" t="str">
        <f ca="1">IF($O255="","",INDEX('Nhập liệu'!$N$10:$N$10000,'Chi tiết'!$O255))</f>
        <v/>
      </c>
      <c r="N255" s="275" t="str">
        <f ca="1">IF($O255="","",INDEX('Nhập liệu'!$O$10:$O$10000,'Chi tiết'!$O255))</f>
        <v/>
      </c>
      <c r="O255" s="266" t="str">
        <f ca="1">IF(TYPE(MATCH($D$6,OFFSET('Nhập liệu'!$C$10,O254,0):'Nhập liệu'!$C$10000,0)+O254)=16,"",MATCH($D$6,OFFSET('Nhập liệu'!$C$10,O254,0):'Nhập liệu'!$C$10000,0)+O254)</f>
        <v/>
      </c>
    </row>
    <row r="256" spans="2:15">
      <c r="B256" s="264" t="str">
        <f ca="1">IF($O256="","",INDEX('Nhập liệu'!$B$10:$B$10000,'Chi tiết'!$O256))</f>
        <v/>
      </c>
      <c r="C256" s="160" t="str">
        <f ca="1">IF($O256="","",INDEX('Nhập liệu'!$D$10:$D$10000,'Chi tiết'!$O256))</f>
        <v/>
      </c>
      <c r="D256" s="275" t="str">
        <f ca="1">IF($O256="","",INDEX('Nhập liệu'!$E$10:$E$10000,'Chi tiết'!$O256))</f>
        <v/>
      </c>
      <c r="E256" s="274" t="str">
        <f ca="1">IF($O256="","",INDEX('Nhập liệu'!$F$10:$F$10000,'Chi tiết'!$O256))</f>
        <v/>
      </c>
      <c r="F256" s="275" t="str">
        <f ca="1">IF($O256="","",INDEX('Nhập liệu'!$G$10:$G$10000,'Chi tiết'!$O256))</f>
        <v/>
      </c>
      <c r="G256" s="275" t="str">
        <f ca="1">IF($O256="","",INDEX('Nhập liệu'!$H$10:$H$10000,'Chi tiết'!$O256))</f>
        <v/>
      </c>
      <c r="H256" s="275" t="str">
        <f ca="1">IF($O256="","",INDEX('Nhập liệu'!$I$10:$I$10000,'Chi tiết'!$O256))</f>
        <v/>
      </c>
      <c r="I256" s="275" t="str">
        <f ca="1">IF($O256="","",INDEX('Nhập liệu'!$J$10:$J$10000,'Chi tiết'!$O256))</f>
        <v/>
      </c>
      <c r="J256" s="275" t="str">
        <f ca="1">IF($O256="","",INDEX('Nhập liệu'!$K$10:$K$10000,'Chi tiết'!$O256))</f>
        <v/>
      </c>
      <c r="K256" s="275" t="str">
        <f ca="1">IF($O256="","",INDEX('Nhập liệu'!$L$10:$L$10000,'Chi tiết'!$O256))</f>
        <v/>
      </c>
      <c r="L256" s="275" t="str">
        <f ca="1">IF($O256="","",INDEX('Nhập liệu'!$M$10:$M$10000,'Chi tiết'!$O256))</f>
        <v/>
      </c>
      <c r="M256" s="275" t="str">
        <f ca="1">IF($O256="","",INDEX('Nhập liệu'!$N$10:$N$10000,'Chi tiết'!$O256))</f>
        <v/>
      </c>
      <c r="N256" s="275" t="str">
        <f ca="1">IF($O256="","",INDEX('Nhập liệu'!$O$10:$O$10000,'Chi tiết'!$O256))</f>
        <v/>
      </c>
      <c r="O256" s="266" t="str">
        <f ca="1">IF(TYPE(MATCH($D$6,OFFSET('Nhập liệu'!$C$10,O255,0):'Nhập liệu'!$C$10000,0)+O255)=16,"",MATCH($D$6,OFFSET('Nhập liệu'!$C$10,O255,0):'Nhập liệu'!$C$10000,0)+O255)</f>
        <v/>
      </c>
    </row>
    <row r="257" spans="2:15">
      <c r="B257" s="264" t="str">
        <f ca="1">IF($O257="","",INDEX('Nhập liệu'!$B$10:$B$10000,'Chi tiết'!$O257))</f>
        <v/>
      </c>
      <c r="C257" s="160" t="str">
        <f ca="1">IF($O257="","",INDEX('Nhập liệu'!$D$10:$D$10000,'Chi tiết'!$O257))</f>
        <v/>
      </c>
      <c r="D257" s="275" t="str">
        <f ca="1">IF($O257="","",INDEX('Nhập liệu'!$E$10:$E$10000,'Chi tiết'!$O257))</f>
        <v/>
      </c>
      <c r="E257" s="274" t="str">
        <f ca="1">IF($O257="","",INDEX('Nhập liệu'!$F$10:$F$10000,'Chi tiết'!$O257))</f>
        <v/>
      </c>
      <c r="F257" s="275" t="str">
        <f ca="1">IF($O257="","",INDEX('Nhập liệu'!$G$10:$G$10000,'Chi tiết'!$O257))</f>
        <v/>
      </c>
      <c r="G257" s="275" t="str">
        <f ca="1">IF($O257="","",INDEX('Nhập liệu'!$H$10:$H$10000,'Chi tiết'!$O257))</f>
        <v/>
      </c>
      <c r="H257" s="275" t="str">
        <f ca="1">IF($O257="","",INDEX('Nhập liệu'!$I$10:$I$10000,'Chi tiết'!$O257))</f>
        <v/>
      </c>
      <c r="I257" s="275" t="str">
        <f ca="1">IF($O257="","",INDEX('Nhập liệu'!$J$10:$J$10000,'Chi tiết'!$O257))</f>
        <v/>
      </c>
      <c r="J257" s="275" t="str">
        <f ca="1">IF($O257="","",INDEX('Nhập liệu'!$K$10:$K$10000,'Chi tiết'!$O257))</f>
        <v/>
      </c>
      <c r="K257" s="275" t="str">
        <f ca="1">IF($O257="","",INDEX('Nhập liệu'!$L$10:$L$10000,'Chi tiết'!$O257))</f>
        <v/>
      </c>
      <c r="L257" s="275" t="str">
        <f ca="1">IF($O257="","",INDEX('Nhập liệu'!$M$10:$M$10000,'Chi tiết'!$O257))</f>
        <v/>
      </c>
      <c r="M257" s="275" t="str">
        <f ca="1">IF($O257="","",INDEX('Nhập liệu'!$N$10:$N$10000,'Chi tiết'!$O257))</f>
        <v/>
      </c>
      <c r="N257" s="275" t="str">
        <f ca="1">IF($O257="","",INDEX('Nhập liệu'!$O$10:$O$10000,'Chi tiết'!$O257))</f>
        <v/>
      </c>
      <c r="O257" s="266" t="str">
        <f ca="1">IF(TYPE(MATCH($D$6,OFFSET('Nhập liệu'!$C$10,O256,0):'Nhập liệu'!$C$10000,0)+O256)=16,"",MATCH($D$6,OFFSET('Nhập liệu'!$C$10,O256,0):'Nhập liệu'!$C$10000,0)+O256)</f>
        <v/>
      </c>
    </row>
    <row r="258" spans="2:15">
      <c r="B258" s="264" t="str">
        <f ca="1">IF($O258="","",INDEX('Nhập liệu'!$B$10:$B$10000,'Chi tiết'!$O258))</f>
        <v/>
      </c>
      <c r="C258" s="160" t="str">
        <f ca="1">IF($O258="","",INDEX('Nhập liệu'!$D$10:$D$10000,'Chi tiết'!$O258))</f>
        <v/>
      </c>
      <c r="D258" s="275" t="str">
        <f ca="1">IF($O258="","",INDEX('Nhập liệu'!$E$10:$E$10000,'Chi tiết'!$O258))</f>
        <v/>
      </c>
      <c r="E258" s="274" t="str">
        <f ca="1">IF($O258="","",INDEX('Nhập liệu'!$F$10:$F$10000,'Chi tiết'!$O258))</f>
        <v/>
      </c>
      <c r="F258" s="275" t="str">
        <f ca="1">IF($O258="","",INDEX('Nhập liệu'!$G$10:$G$10000,'Chi tiết'!$O258))</f>
        <v/>
      </c>
      <c r="G258" s="275" t="str">
        <f ca="1">IF($O258="","",INDEX('Nhập liệu'!$H$10:$H$10000,'Chi tiết'!$O258))</f>
        <v/>
      </c>
      <c r="H258" s="275" t="str">
        <f ca="1">IF($O258="","",INDEX('Nhập liệu'!$I$10:$I$10000,'Chi tiết'!$O258))</f>
        <v/>
      </c>
      <c r="I258" s="275" t="str">
        <f ca="1">IF($O258="","",INDEX('Nhập liệu'!$J$10:$J$10000,'Chi tiết'!$O258))</f>
        <v/>
      </c>
      <c r="J258" s="275" t="str">
        <f ca="1">IF($O258="","",INDEX('Nhập liệu'!$K$10:$K$10000,'Chi tiết'!$O258))</f>
        <v/>
      </c>
      <c r="K258" s="275" t="str">
        <f ca="1">IF($O258="","",INDEX('Nhập liệu'!$L$10:$L$10000,'Chi tiết'!$O258))</f>
        <v/>
      </c>
      <c r="L258" s="275" t="str">
        <f ca="1">IF($O258="","",INDEX('Nhập liệu'!$M$10:$M$10000,'Chi tiết'!$O258))</f>
        <v/>
      </c>
      <c r="M258" s="275" t="str">
        <f ca="1">IF($O258="","",INDEX('Nhập liệu'!$N$10:$N$10000,'Chi tiết'!$O258))</f>
        <v/>
      </c>
      <c r="N258" s="275" t="str">
        <f ca="1">IF($O258="","",INDEX('Nhập liệu'!$O$10:$O$10000,'Chi tiết'!$O258))</f>
        <v/>
      </c>
      <c r="O258" s="266" t="str">
        <f ca="1">IF(TYPE(MATCH($D$6,OFFSET('Nhập liệu'!$C$10,O257,0):'Nhập liệu'!$C$10000,0)+O257)=16,"",MATCH($D$6,OFFSET('Nhập liệu'!$C$10,O257,0):'Nhập liệu'!$C$10000,0)+O257)</f>
        <v/>
      </c>
    </row>
    <row r="259" spans="2:15">
      <c r="B259" s="264" t="str">
        <f ca="1">IF($O259="","",INDEX('Nhập liệu'!$B$10:$B$10000,'Chi tiết'!$O259))</f>
        <v/>
      </c>
      <c r="C259" s="160" t="str">
        <f ca="1">IF($O259="","",INDEX('Nhập liệu'!$D$10:$D$10000,'Chi tiết'!$O259))</f>
        <v/>
      </c>
      <c r="D259" s="275" t="str">
        <f ca="1">IF($O259="","",INDEX('Nhập liệu'!$E$10:$E$10000,'Chi tiết'!$O259))</f>
        <v/>
      </c>
      <c r="E259" s="274" t="str">
        <f ca="1">IF($O259="","",INDEX('Nhập liệu'!$F$10:$F$10000,'Chi tiết'!$O259))</f>
        <v/>
      </c>
      <c r="F259" s="275" t="str">
        <f ca="1">IF($O259="","",INDEX('Nhập liệu'!$G$10:$G$10000,'Chi tiết'!$O259))</f>
        <v/>
      </c>
      <c r="G259" s="275" t="str">
        <f ca="1">IF($O259="","",INDEX('Nhập liệu'!$H$10:$H$10000,'Chi tiết'!$O259))</f>
        <v/>
      </c>
      <c r="H259" s="275" t="str">
        <f ca="1">IF($O259="","",INDEX('Nhập liệu'!$I$10:$I$10000,'Chi tiết'!$O259))</f>
        <v/>
      </c>
      <c r="I259" s="275" t="str">
        <f ca="1">IF($O259="","",INDEX('Nhập liệu'!$J$10:$J$10000,'Chi tiết'!$O259))</f>
        <v/>
      </c>
      <c r="J259" s="275" t="str">
        <f ca="1">IF($O259="","",INDEX('Nhập liệu'!$K$10:$K$10000,'Chi tiết'!$O259))</f>
        <v/>
      </c>
      <c r="K259" s="275" t="str">
        <f ca="1">IF($O259="","",INDEX('Nhập liệu'!$L$10:$L$10000,'Chi tiết'!$O259))</f>
        <v/>
      </c>
      <c r="L259" s="275" t="str">
        <f ca="1">IF($O259="","",INDEX('Nhập liệu'!$M$10:$M$10000,'Chi tiết'!$O259))</f>
        <v/>
      </c>
      <c r="M259" s="275" t="str">
        <f ca="1">IF($O259="","",INDEX('Nhập liệu'!$N$10:$N$10000,'Chi tiết'!$O259))</f>
        <v/>
      </c>
      <c r="N259" s="275" t="str">
        <f ca="1">IF($O259="","",INDEX('Nhập liệu'!$O$10:$O$10000,'Chi tiết'!$O259))</f>
        <v/>
      </c>
      <c r="O259" s="266" t="str">
        <f ca="1">IF(TYPE(MATCH($D$6,OFFSET('Nhập liệu'!$C$10,O258,0):'Nhập liệu'!$C$10000,0)+O258)=16,"",MATCH($D$6,OFFSET('Nhập liệu'!$C$10,O258,0):'Nhập liệu'!$C$10000,0)+O258)</f>
        <v/>
      </c>
    </row>
    <row r="260" spans="2:15">
      <c r="B260" s="264" t="str">
        <f ca="1">IF($O260="","",INDEX('Nhập liệu'!$B$10:$B$10000,'Chi tiết'!$O260))</f>
        <v/>
      </c>
      <c r="C260" s="160" t="str">
        <f ca="1">IF($O260="","",INDEX('Nhập liệu'!$D$10:$D$10000,'Chi tiết'!$O260))</f>
        <v/>
      </c>
      <c r="D260" s="275" t="str">
        <f ca="1">IF($O260="","",INDEX('Nhập liệu'!$E$10:$E$10000,'Chi tiết'!$O260))</f>
        <v/>
      </c>
      <c r="E260" s="274" t="str">
        <f ca="1">IF($O260="","",INDEX('Nhập liệu'!$F$10:$F$10000,'Chi tiết'!$O260))</f>
        <v/>
      </c>
      <c r="F260" s="275" t="str">
        <f ca="1">IF($O260="","",INDEX('Nhập liệu'!$G$10:$G$10000,'Chi tiết'!$O260))</f>
        <v/>
      </c>
      <c r="G260" s="275" t="str">
        <f ca="1">IF($O260="","",INDEX('Nhập liệu'!$H$10:$H$10000,'Chi tiết'!$O260))</f>
        <v/>
      </c>
      <c r="H260" s="275" t="str">
        <f ca="1">IF($O260="","",INDEX('Nhập liệu'!$I$10:$I$10000,'Chi tiết'!$O260))</f>
        <v/>
      </c>
      <c r="I260" s="275" t="str">
        <f ca="1">IF($O260="","",INDEX('Nhập liệu'!$J$10:$J$10000,'Chi tiết'!$O260))</f>
        <v/>
      </c>
      <c r="J260" s="275" t="str">
        <f ca="1">IF($O260="","",INDEX('Nhập liệu'!$K$10:$K$10000,'Chi tiết'!$O260))</f>
        <v/>
      </c>
      <c r="K260" s="275" t="str">
        <f ca="1">IF($O260="","",INDEX('Nhập liệu'!$L$10:$L$10000,'Chi tiết'!$O260))</f>
        <v/>
      </c>
      <c r="L260" s="275" t="str">
        <f ca="1">IF($O260="","",INDEX('Nhập liệu'!$M$10:$M$10000,'Chi tiết'!$O260))</f>
        <v/>
      </c>
      <c r="M260" s="275" t="str">
        <f ca="1">IF($O260="","",INDEX('Nhập liệu'!$N$10:$N$10000,'Chi tiết'!$O260))</f>
        <v/>
      </c>
      <c r="N260" s="275" t="str">
        <f ca="1">IF($O260="","",INDEX('Nhập liệu'!$O$10:$O$10000,'Chi tiết'!$O260))</f>
        <v/>
      </c>
      <c r="O260" s="266" t="str">
        <f ca="1">IF(TYPE(MATCH($D$6,OFFSET('Nhập liệu'!$C$10,O259,0):'Nhập liệu'!$C$10000,0)+O259)=16,"",MATCH($D$6,OFFSET('Nhập liệu'!$C$10,O259,0):'Nhập liệu'!$C$10000,0)+O259)</f>
        <v/>
      </c>
    </row>
    <row r="261" spans="2:15">
      <c r="B261" s="264" t="str">
        <f ca="1">IF($O261="","",INDEX('Nhập liệu'!$B$10:$B$10000,'Chi tiết'!$O261))</f>
        <v/>
      </c>
      <c r="C261" s="160" t="str">
        <f ca="1">IF($O261="","",INDEX('Nhập liệu'!$D$10:$D$10000,'Chi tiết'!$O261))</f>
        <v/>
      </c>
      <c r="D261" s="275" t="str">
        <f ca="1">IF($O261="","",INDEX('Nhập liệu'!$E$10:$E$10000,'Chi tiết'!$O261))</f>
        <v/>
      </c>
      <c r="E261" s="274" t="str">
        <f ca="1">IF($O261="","",INDEX('Nhập liệu'!$F$10:$F$10000,'Chi tiết'!$O261))</f>
        <v/>
      </c>
      <c r="F261" s="275" t="str">
        <f ca="1">IF($O261="","",INDEX('Nhập liệu'!$G$10:$G$10000,'Chi tiết'!$O261))</f>
        <v/>
      </c>
      <c r="G261" s="275" t="str">
        <f ca="1">IF($O261="","",INDEX('Nhập liệu'!$H$10:$H$10000,'Chi tiết'!$O261))</f>
        <v/>
      </c>
      <c r="H261" s="275" t="str">
        <f ca="1">IF($O261="","",INDEX('Nhập liệu'!$I$10:$I$10000,'Chi tiết'!$O261))</f>
        <v/>
      </c>
      <c r="I261" s="275" t="str">
        <f ca="1">IF($O261="","",INDEX('Nhập liệu'!$J$10:$J$10000,'Chi tiết'!$O261))</f>
        <v/>
      </c>
      <c r="J261" s="275" t="str">
        <f ca="1">IF($O261="","",INDEX('Nhập liệu'!$K$10:$K$10000,'Chi tiết'!$O261))</f>
        <v/>
      </c>
      <c r="K261" s="275" t="str">
        <f ca="1">IF($O261="","",INDEX('Nhập liệu'!$L$10:$L$10000,'Chi tiết'!$O261))</f>
        <v/>
      </c>
      <c r="L261" s="275" t="str">
        <f ca="1">IF($O261="","",INDEX('Nhập liệu'!$M$10:$M$10000,'Chi tiết'!$O261))</f>
        <v/>
      </c>
      <c r="M261" s="275" t="str">
        <f ca="1">IF($O261="","",INDEX('Nhập liệu'!$N$10:$N$10000,'Chi tiết'!$O261))</f>
        <v/>
      </c>
      <c r="N261" s="275" t="str">
        <f ca="1">IF($O261="","",INDEX('Nhập liệu'!$O$10:$O$10000,'Chi tiết'!$O261))</f>
        <v/>
      </c>
      <c r="O261" s="266" t="str">
        <f ca="1">IF(TYPE(MATCH($D$6,OFFSET('Nhập liệu'!$C$10,O260,0):'Nhập liệu'!$C$10000,0)+O260)=16,"",MATCH($D$6,OFFSET('Nhập liệu'!$C$10,O260,0):'Nhập liệu'!$C$10000,0)+O260)</f>
        <v/>
      </c>
    </row>
    <row r="262" spans="2:15">
      <c r="B262" s="264" t="str">
        <f ca="1">IF($O262="","",INDEX('Nhập liệu'!$B$10:$B$10000,'Chi tiết'!$O262))</f>
        <v/>
      </c>
      <c r="C262" s="160" t="str">
        <f ca="1">IF($O262="","",INDEX('Nhập liệu'!$D$10:$D$10000,'Chi tiết'!$O262))</f>
        <v/>
      </c>
      <c r="D262" s="275" t="str">
        <f ca="1">IF($O262="","",INDEX('Nhập liệu'!$E$10:$E$10000,'Chi tiết'!$O262))</f>
        <v/>
      </c>
      <c r="E262" s="274" t="str">
        <f ca="1">IF($O262="","",INDEX('Nhập liệu'!$F$10:$F$10000,'Chi tiết'!$O262))</f>
        <v/>
      </c>
      <c r="F262" s="275" t="str">
        <f ca="1">IF($O262="","",INDEX('Nhập liệu'!$G$10:$G$10000,'Chi tiết'!$O262))</f>
        <v/>
      </c>
      <c r="G262" s="275" t="str">
        <f ca="1">IF($O262="","",INDEX('Nhập liệu'!$H$10:$H$10000,'Chi tiết'!$O262))</f>
        <v/>
      </c>
      <c r="H262" s="275" t="str">
        <f ca="1">IF($O262="","",INDEX('Nhập liệu'!$I$10:$I$10000,'Chi tiết'!$O262))</f>
        <v/>
      </c>
      <c r="I262" s="275" t="str">
        <f ca="1">IF($O262="","",INDEX('Nhập liệu'!$J$10:$J$10000,'Chi tiết'!$O262))</f>
        <v/>
      </c>
      <c r="J262" s="275" t="str">
        <f ca="1">IF($O262="","",INDEX('Nhập liệu'!$K$10:$K$10000,'Chi tiết'!$O262))</f>
        <v/>
      </c>
      <c r="K262" s="275" t="str">
        <f ca="1">IF($O262="","",INDEX('Nhập liệu'!$L$10:$L$10000,'Chi tiết'!$O262))</f>
        <v/>
      </c>
      <c r="L262" s="275" t="str">
        <f ca="1">IF($O262="","",INDEX('Nhập liệu'!$M$10:$M$10000,'Chi tiết'!$O262))</f>
        <v/>
      </c>
      <c r="M262" s="275" t="str">
        <f ca="1">IF($O262="","",INDEX('Nhập liệu'!$N$10:$N$10000,'Chi tiết'!$O262))</f>
        <v/>
      </c>
      <c r="N262" s="275" t="str">
        <f ca="1">IF($O262="","",INDEX('Nhập liệu'!$O$10:$O$10000,'Chi tiết'!$O262))</f>
        <v/>
      </c>
      <c r="O262" s="266" t="str">
        <f ca="1">IF(TYPE(MATCH($D$6,OFFSET('Nhập liệu'!$C$10,O261,0):'Nhập liệu'!$C$10000,0)+O261)=16,"",MATCH($D$6,OFFSET('Nhập liệu'!$C$10,O261,0):'Nhập liệu'!$C$10000,0)+O261)</f>
        <v/>
      </c>
    </row>
    <row r="263" spans="2:15">
      <c r="B263" s="264" t="str">
        <f ca="1">IF($O263="","",INDEX('Nhập liệu'!$B$10:$B$10000,'Chi tiết'!$O263))</f>
        <v/>
      </c>
      <c r="C263" s="160" t="str">
        <f ca="1">IF($O263="","",INDEX('Nhập liệu'!$D$10:$D$10000,'Chi tiết'!$O263))</f>
        <v/>
      </c>
      <c r="D263" s="275" t="str">
        <f ca="1">IF($O263="","",INDEX('Nhập liệu'!$E$10:$E$10000,'Chi tiết'!$O263))</f>
        <v/>
      </c>
      <c r="E263" s="274" t="str">
        <f ca="1">IF($O263="","",INDEX('Nhập liệu'!$F$10:$F$10000,'Chi tiết'!$O263))</f>
        <v/>
      </c>
      <c r="F263" s="275" t="str">
        <f ca="1">IF($O263="","",INDEX('Nhập liệu'!$G$10:$G$10000,'Chi tiết'!$O263))</f>
        <v/>
      </c>
      <c r="G263" s="275" t="str">
        <f ca="1">IF($O263="","",INDEX('Nhập liệu'!$H$10:$H$10000,'Chi tiết'!$O263))</f>
        <v/>
      </c>
      <c r="H263" s="275" t="str">
        <f ca="1">IF($O263="","",INDEX('Nhập liệu'!$I$10:$I$10000,'Chi tiết'!$O263))</f>
        <v/>
      </c>
      <c r="I263" s="275" t="str">
        <f ca="1">IF($O263="","",INDEX('Nhập liệu'!$J$10:$J$10000,'Chi tiết'!$O263))</f>
        <v/>
      </c>
      <c r="J263" s="275" t="str">
        <f ca="1">IF($O263="","",INDEX('Nhập liệu'!$K$10:$K$10000,'Chi tiết'!$O263))</f>
        <v/>
      </c>
      <c r="K263" s="275" t="str">
        <f ca="1">IF($O263="","",INDEX('Nhập liệu'!$L$10:$L$10000,'Chi tiết'!$O263))</f>
        <v/>
      </c>
      <c r="L263" s="275" t="str">
        <f ca="1">IF($O263="","",INDEX('Nhập liệu'!$M$10:$M$10000,'Chi tiết'!$O263))</f>
        <v/>
      </c>
      <c r="M263" s="275" t="str">
        <f ca="1">IF($O263="","",INDEX('Nhập liệu'!$N$10:$N$10000,'Chi tiết'!$O263))</f>
        <v/>
      </c>
      <c r="N263" s="275" t="str">
        <f ca="1">IF($O263="","",INDEX('Nhập liệu'!$O$10:$O$10000,'Chi tiết'!$O263))</f>
        <v/>
      </c>
      <c r="O263" s="266" t="str">
        <f ca="1">IF(TYPE(MATCH($D$6,OFFSET('Nhập liệu'!$C$10,O262,0):'Nhập liệu'!$C$10000,0)+O262)=16,"",MATCH($D$6,OFFSET('Nhập liệu'!$C$10,O262,0):'Nhập liệu'!$C$10000,0)+O262)</f>
        <v/>
      </c>
    </row>
    <row r="264" spans="2:15">
      <c r="B264" s="264" t="str">
        <f ca="1">IF($O264="","",INDEX('Nhập liệu'!$B$10:$B$10000,'Chi tiết'!$O264))</f>
        <v/>
      </c>
      <c r="C264" s="160" t="str">
        <f ca="1">IF($O264="","",INDEX('Nhập liệu'!$D$10:$D$10000,'Chi tiết'!$O264))</f>
        <v/>
      </c>
      <c r="D264" s="275" t="str">
        <f ca="1">IF($O264="","",INDEX('Nhập liệu'!$E$10:$E$10000,'Chi tiết'!$O264))</f>
        <v/>
      </c>
      <c r="E264" s="274" t="str">
        <f ca="1">IF($O264="","",INDEX('Nhập liệu'!$F$10:$F$10000,'Chi tiết'!$O264))</f>
        <v/>
      </c>
      <c r="F264" s="275" t="str">
        <f ca="1">IF($O264="","",INDEX('Nhập liệu'!$G$10:$G$10000,'Chi tiết'!$O264))</f>
        <v/>
      </c>
      <c r="G264" s="275" t="str">
        <f ca="1">IF($O264="","",INDEX('Nhập liệu'!$H$10:$H$10000,'Chi tiết'!$O264))</f>
        <v/>
      </c>
      <c r="H264" s="275" t="str">
        <f ca="1">IF($O264="","",INDEX('Nhập liệu'!$I$10:$I$10000,'Chi tiết'!$O264))</f>
        <v/>
      </c>
      <c r="I264" s="275" t="str">
        <f ca="1">IF($O264="","",INDEX('Nhập liệu'!$J$10:$J$10000,'Chi tiết'!$O264))</f>
        <v/>
      </c>
      <c r="J264" s="275" t="str">
        <f ca="1">IF($O264="","",INDEX('Nhập liệu'!$K$10:$K$10000,'Chi tiết'!$O264))</f>
        <v/>
      </c>
      <c r="K264" s="275" t="str">
        <f ca="1">IF($O264="","",INDEX('Nhập liệu'!$L$10:$L$10000,'Chi tiết'!$O264))</f>
        <v/>
      </c>
      <c r="L264" s="275" t="str">
        <f ca="1">IF($O264="","",INDEX('Nhập liệu'!$M$10:$M$10000,'Chi tiết'!$O264))</f>
        <v/>
      </c>
      <c r="M264" s="275" t="str">
        <f ca="1">IF($O264="","",INDEX('Nhập liệu'!$N$10:$N$10000,'Chi tiết'!$O264))</f>
        <v/>
      </c>
      <c r="N264" s="275" t="str">
        <f ca="1">IF($O264="","",INDEX('Nhập liệu'!$O$10:$O$10000,'Chi tiết'!$O264))</f>
        <v/>
      </c>
      <c r="O264" s="266" t="str">
        <f ca="1">IF(TYPE(MATCH($D$6,OFFSET('Nhập liệu'!$C$10,O263,0):'Nhập liệu'!$C$10000,0)+O263)=16,"",MATCH($D$6,OFFSET('Nhập liệu'!$C$10,O263,0):'Nhập liệu'!$C$10000,0)+O263)</f>
        <v/>
      </c>
    </row>
    <row r="265" spans="2:15">
      <c r="B265" s="264" t="str">
        <f ca="1">IF($O265="","",INDEX('Nhập liệu'!$B$10:$B$10000,'Chi tiết'!$O265))</f>
        <v/>
      </c>
      <c r="C265" s="160" t="str">
        <f ca="1">IF($O265="","",INDEX('Nhập liệu'!$D$10:$D$10000,'Chi tiết'!$O265))</f>
        <v/>
      </c>
      <c r="D265" s="275" t="str">
        <f ca="1">IF($O265="","",INDEX('Nhập liệu'!$E$10:$E$10000,'Chi tiết'!$O265))</f>
        <v/>
      </c>
      <c r="E265" s="274" t="str">
        <f ca="1">IF($O265="","",INDEX('Nhập liệu'!$F$10:$F$10000,'Chi tiết'!$O265))</f>
        <v/>
      </c>
      <c r="F265" s="275" t="str">
        <f ca="1">IF($O265="","",INDEX('Nhập liệu'!$G$10:$G$10000,'Chi tiết'!$O265))</f>
        <v/>
      </c>
      <c r="G265" s="275" t="str">
        <f ca="1">IF($O265="","",INDEX('Nhập liệu'!$H$10:$H$10000,'Chi tiết'!$O265))</f>
        <v/>
      </c>
      <c r="H265" s="275" t="str">
        <f ca="1">IF($O265="","",INDEX('Nhập liệu'!$I$10:$I$10000,'Chi tiết'!$O265))</f>
        <v/>
      </c>
      <c r="I265" s="275" t="str">
        <f ca="1">IF($O265="","",INDEX('Nhập liệu'!$J$10:$J$10000,'Chi tiết'!$O265))</f>
        <v/>
      </c>
      <c r="J265" s="275" t="str">
        <f ca="1">IF($O265="","",INDEX('Nhập liệu'!$K$10:$K$10000,'Chi tiết'!$O265))</f>
        <v/>
      </c>
      <c r="K265" s="275" t="str">
        <f ca="1">IF($O265="","",INDEX('Nhập liệu'!$L$10:$L$10000,'Chi tiết'!$O265))</f>
        <v/>
      </c>
      <c r="L265" s="275" t="str">
        <f ca="1">IF($O265="","",INDEX('Nhập liệu'!$M$10:$M$10000,'Chi tiết'!$O265))</f>
        <v/>
      </c>
      <c r="M265" s="275" t="str">
        <f ca="1">IF($O265="","",INDEX('Nhập liệu'!$N$10:$N$10000,'Chi tiết'!$O265))</f>
        <v/>
      </c>
      <c r="N265" s="275" t="str">
        <f ca="1">IF($O265="","",INDEX('Nhập liệu'!$O$10:$O$10000,'Chi tiết'!$O265))</f>
        <v/>
      </c>
      <c r="O265" s="266" t="str">
        <f ca="1">IF(TYPE(MATCH($D$6,OFFSET('Nhập liệu'!$C$10,O264,0):'Nhập liệu'!$C$10000,0)+O264)=16,"",MATCH($D$6,OFFSET('Nhập liệu'!$C$10,O264,0):'Nhập liệu'!$C$10000,0)+O264)</f>
        <v/>
      </c>
    </row>
    <row r="266" spans="2:15">
      <c r="B266" s="264" t="str">
        <f ca="1">IF($O266="","",INDEX('Nhập liệu'!$B$10:$B$10000,'Chi tiết'!$O266))</f>
        <v/>
      </c>
      <c r="C266" s="160" t="str">
        <f ca="1">IF($O266="","",INDEX('Nhập liệu'!$D$10:$D$10000,'Chi tiết'!$O266))</f>
        <v/>
      </c>
      <c r="D266" s="275" t="str">
        <f ca="1">IF($O266="","",INDEX('Nhập liệu'!$E$10:$E$10000,'Chi tiết'!$O266))</f>
        <v/>
      </c>
      <c r="E266" s="274" t="str">
        <f ca="1">IF($O266="","",INDEX('Nhập liệu'!$F$10:$F$10000,'Chi tiết'!$O266))</f>
        <v/>
      </c>
      <c r="F266" s="275" t="str">
        <f ca="1">IF($O266="","",INDEX('Nhập liệu'!$G$10:$G$10000,'Chi tiết'!$O266))</f>
        <v/>
      </c>
      <c r="G266" s="275" t="str">
        <f ca="1">IF($O266="","",INDEX('Nhập liệu'!$H$10:$H$10000,'Chi tiết'!$O266))</f>
        <v/>
      </c>
      <c r="H266" s="275" t="str">
        <f ca="1">IF($O266="","",INDEX('Nhập liệu'!$I$10:$I$10000,'Chi tiết'!$O266))</f>
        <v/>
      </c>
      <c r="I266" s="275" t="str">
        <f ca="1">IF($O266="","",INDEX('Nhập liệu'!$J$10:$J$10000,'Chi tiết'!$O266))</f>
        <v/>
      </c>
      <c r="J266" s="275" t="str">
        <f ca="1">IF($O266="","",INDEX('Nhập liệu'!$K$10:$K$10000,'Chi tiết'!$O266))</f>
        <v/>
      </c>
      <c r="K266" s="275" t="str">
        <f ca="1">IF($O266="","",INDEX('Nhập liệu'!$L$10:$L$10000,'Chi tiết'!$O266))</f>
        <v/>
      </c>
      <c r="L266" s="275" t="str">
        <f ca="1">IF($O266="","",INDEX('Nhập liệu'!$M$10:$M$10000,'Chi tiết'!$O266))</f>
        <v/>
      </c>
      <c r="M266" s="275" t="str">
        <f ca="1">IF($O266="","",INDEX('Nhập liệu'!$N$10:$N$10000,'Chi tiết'!$O266))</f>
        <v/>
      </c>
      <c r="N266" s="275" t="str">
        <f ca="1">IF($O266="","",INDEX('Nhập liệu'!$O$10:$O$10000,'Chi tiết'!$O266))</f>
        <v/>
      </c>
      <c r="O266" s="266" t="str">
        <f ca="1">IF(TYPE(MATCH($D$6,OFFSET('Nhập liệu'!$C$10,O265,0):'Nhập liệu'!$C$10000,0)+O265)=16,"",MATCH($D$6,OFFSET('Nhập liệu'!$C$10,O265,0):'Nhập liệu'!$C$10000,0)+O265)</f>
        <v/>
      </c>
    </row>
    <row r="267" spans="2:15">
      <c r="B267" s="264" t="str">
        <f ca="1">IF($O267="","",INDEX('Nhập liệu'!$B$10:$B$10000,'Chi tiết'!$O267))</f>
        <v/>
      </c>
      <c r="C267" s="160" t="str">
        <f ca="1">IF($O267="","",INDEX('Nhập liệu'!$D$10:$D$10000,'Chi tiết'!$O267))</f>
        <v/>
      </c>
      <c r="D267" s="275" t="str">
        <f ca="1">IF($O267="","",INDEX('Nhập liệu'!$E$10:$E$10000,'Chi tiết'!$O267))</f>
        <v/>
      </c>
      <c r="E267" s="274" t="str">
        <f ca="1">IF($O267="","",INDEX('Nhập liệu'!$F$10:$F$10000,'Chi tiết'!$O267))</f>
        <v/>
      </c>
      <c r="F267" s="275" t="str">
        <f ca="1">IF($O267="","",INDEX('Nhập liệu'!$G$10:$G$10000,'Chi tiết'!$O267))</f>
        <v/>
      </c>
      <c r="G267" s="275" t="str">
        <f ca="1">IF($O267="","",INDEX('Nhập liệu'!$H$10:$H$10000,'Chi tiết'!$O267))</f>
        <v/>
      </c>
      <c r="H267" s="275" t="str">
        <f ca="1">IF($O267="","",INDEX('Nhập liệu'!$I$10:$I$10000,'Chi tiết'!$O267))</f>
        <v/>
      </c>
      <c r="I267" s="275" t="str">
        <f ca="1">IF($O267="","",INDEX('Nhập liệu'!$J$10:$J$10000,'Chi tiết'!$O267))</f>
        <v/>
      </c>
      <c r="J267" s="275" t="str">
        <f ca="1">IF($O267="","",INDEX('Nhập liệu'!$K$10:$K$10000,'Chi tiết'!$O267))</f>
        <v/>
      </c>
      <c r="K267" s="275" t="str">
        <f ca="1">IF($O267="","",INDEX('Nhập liệu'!$L$10:$L$10000,'Chi tiết'!$O267))</f>
        <v/>
      </c>
      <c r="L267" s="275" t="str">
        <f ca="1">IF($O267="","",INDEX('Nhập liệu'!$M$10:$M$10000,'Chi tiết'!$O267))</f>
        <v/>
      </c>
      <c r="M267" s="275" t="str">
        <f ca="1">IF($O267="","",INDEX('Nhập liệu'!$N$10:$N$10000,'Chi tiết'!$O267))</f>
        <v/>
      </c>
      <c r="N267" s="275" t="str">
        <f ca="1">IF($O267="","",INDEX('Nhập liệu'!$O$10:$O$10000,'Chi tiết'!$O267))</f>
        <v/>
      </c>
      <c r="O267" s="266" t="str">
        <f ca="1">IF(TYPE(MATCH($D$6,OFFSET('Nhập liệu'!$C$10,O266,0):'Nhập liệu'!$C$10000,0)+O266)=16,"",MATCH($D$6,OFFSET('Nhập liệu'!$C$10,O266,0):'Nhập liệu'!$C$10000,0)+O266)</f>
        <v/>
      </c>
    </row>
    <row r="268" spans="2:15">
      <c r="B268" s="264" t="str">
        <f ca="1">IF($O268="","",INDEX('Nhập liệu'!$B$10:$B$10000,'Chi tiết'!$O268))</f>
        <v/>
      </c>
      <c r="C268" s="160" t="str">
        <f ca="1">IF($O268="","",INDEX('Nhập liệu'!$D$10:$D$10000,'Chi tiết'!$O268))</f>
        <v/>
      </c>
      <c r="D268" s="275" t="str">
        <f ca="1">IF($O268="","",INDEX('Nhập liệu'!$E$10:$E$10000,'Chi tiết'!$O268))</f>
        <v/>
      </c>
      <c r="E268" s="274" t="str">
        <f ca="1">IF($O268="","",INDEX('Nhập liệu'!$F$10:$F$10000,'Chi tiết'!$O268))</f>
        <v/>
      </c>
      <c r="F268" s="275" t="str">
        <f ca="1">IF($O268="","",INDEX('Nhập liệu'!$G$10:$G$10000,'Chi tiết'!$O268))</f>
        <v/>
      </c>
      <c r="G268" s="275" t="str">
        <f ca="1">IF($O268="","",INDEX('Nhập liệu'!$H$10:$H$10000,'Chi tiết'!$O268))</f>
        <v/>
      </c>
      <c r="H268" s="275" t="str">
        <f ca="1">IF($O268="","",INDEX('Nhập liệu'!$I$10:$I$10000,'Chi tiết'!$O268))</f>
        <v/>
      </c>
      <c r="I268" s="275" t="str">
        <f ca="1">IF($O268="","",INDEX('Nhập liệu'!$J$10:$J$10000,'Chi tiết'!$O268))</f>
        <v/>
      </c>
      <c r="J268" s="275" t="str">
        <f ca="1">IF($O268="","",INDEX('Nhập liệu'!$K$10:$K$10000,'Chi tiết'!$O268))</f>
        <v/>
      </c>
      <c r="K268" s="275" t="str">
        <f ca="1">IF($O268="","",INDEX('Nhập liệu'!$L$10:$L$10000,'Chi tiết'!$O268))</f>
        <v/>
      </c>
      <c r="L268" s="275" t="str">
        <f ca="1">IF($O268="","",INDEX('Nhập liệu'!$M$10:$M$10000,'Chi tiết'!$O268))</f>
        <v/>
      </c>
      <c r="M268" s="275" t="str">
        <f ca="1">IF($O268="","",INDEX('Nhập liệu'!$N$10:$N$10000,'Chi tiết'!$O268))</f>
        <v/>
      </c>
      <c r="N268" s="275" t="str">
        <f ca="1">IF($O268="","",INDEX('Nhập liệu'!$O$10:$O$10000,'Chi tiết'!$O268))</f>
        <v/>
      </c>
      <c r="O268" s="266" t="str">
        <f ca="1">IF(TYPE(MATCH($D$6,OFFSET('Nhập liệu'!$C$10,O267,0):'Nhập liệu'!$C$10000,0)+O267)=16,"",MATCH($D$6,OFFSET('Nhập liệu'!$C$10,O267,0):'Nhập liệu'!$C$10000,0)+O267)</f>
        <v/>
      </c>
    </row>
    <row r="269" spans="2:15">
      <c r="B269" s="264" t="str">
        <f ca="1">IF($O269="","",INDEX('Nhập liệu'!$B$10:$B$10000,'Chi tiết'!$O269))</f>
        <v/>
      </c>
      <c r="C269" s="160" t="str">
        <f ca="1">IF($O269="","",INDEX('Nhập liệu'!$D$10:$D$10000,'Chi tiết'!$O269))</f>
        <v/>
      </c>
      <c r="D269" s="275" t="str">
        <f ca="1">IF($O269="","",INDEX('Nhập liệu'!$E$10:$E$10000,'Chi tiết'!$O269))</f>
        <v/>
      </c>
      <c r="E269" s="274" t="str">
        <f ca="1">IF($O269="","",INDEX('Nhập liệu'!$F$10:$F$10000,'Chi tiết'!$O269))</f>
        <v/>
      </c>
      <c r="F269" s="275" t="str">
        <f ca="1">IF($O269="","",INDEX('Nhập liệu'!$G$10:$G$10000,'Chi tiết'!$O269))</f>
        <v/>
      </c>
      <c r="G269" s="275" t="str">
        <f ca="1">IF($O269="","",INDEX('Nhập liệu'!$H$10:$H$10000,'Chi tiết'!$O269))</f>
        <v/>
      </c>
      <c r="H269" s="275" t="str">
        <f ca="1">IF($O269="","",INDEX('Nhập liệu'!$I$10:$I$10000,'Chi tiết'!$O269))</f>
        <v/>
      </c>
      <c r="I269" s="275" t="str">
        <f ca="1">IF($O269="","",INDEX('Nhập liệu'!$J$10:$J$10000,'Chi tiết'!$O269))</f>
        <v/>
      </c>
      <c r="J269" s="275" t="str">
        <f ca="1">IF($O269="","",INDEX('Nhập liệu'!$K$10:$K$10000,'Chi tiết'!$O269))</f>
        <v/>
      </c>
      <c r="K269" s="275" t="str">
        <f ca="1">IF($O269="","",INDEX('Nhập liệu'!$L$10:$L$10000,'Chi tiết'!$O269))</f>
        <v/>
      </c>
      <c r="L269" s="275" t="str">
        <f ca="1">IF($O269="","",INDEX('Nhập liệu'!$M$10:$M$10000,'Chi tiết'!$O269))</f>
        <v/>
      </c>
      <c r="M269" s="275" t="str">
        <f ca="1">IF($O269="","",INDEX('Nhập liệu'!$N$10:$N$10000,'Chi tiết'!$O269))</f>
        <v/>
      </c>
      <c r="N269" s="275" t="str">
        <f ca="1">IF($O269="","",INDEX('Nhập liệu'!$O$10:$O$10000,'Chi tiết'!$O269))</f>
        <v/>
      </c>
      <c r="O269" s="266" t="str">
        <f ca="1">IF(TYPE(MATCH($D$6,OFFSET('Nhập liệu'!$C$10,O268,0):'Nhập liệu'!$C$10000,0)+O268)=16,"",MATCH($D$6,OFFSET('Nhập liệu'!$C$10,O268,0):'Nhập liệu'!$C$10000,0)+O268)</f>
        <v/>
      </c>
    </row>
    <row r="270" spans="2:15">
      <c r="B270" s="264" t="str">
        <f ca="1">IF($O270="","",INDEX('Nhập liệu'!$B$10:$B$10000,'Chi tiết'!$O270))</f>
        <v/>
      </c>
      <c r="C270" s="160" t="str">
        <f ca="1">IF($O270="","",INDEX('Nhập liệu'!$D$10:$D$10000,'Chi tiết'!$O270))</f>
        <v/>
      </c>
      <c r="D270" s="275" t="str">
        <f ca="1">IF($O270="","",INDEX('Nhập liệu'!$E$10:$E$10000,'Chi tiết'!$O270))</f>
        <v/>
      </c>
      <c r="E270" s="274" t="str">
        <f ca="1">IF($O270="","",INDEX('Nhập liệu'!$F$10:$F$10000,'Chi tiết'!$O270))</f>
        <v/>
      </c>
      <c r="F270" s="275" t="str">
        <f ca="1">IF($O270="","",INDEX('Nhập liệu'!$G$10:$G$10000,'Chi tiết'!$O270))</f>
        <v/>
      </c>
      <c r="G270" s="275" t="str">
        <f ca="1">IF($O270="","",INDEX('Nhập liệu'!$H$10:$H$10000,'Chi tiết'!$O270))</f>
        <v/>
      </c>
      <c r="H270" s="275" t="str">
        <f ca="1">IF($O270="","",INDEX('Nhập liệu'!$I$10:$I$10000,'Chi tiết'!$O270))</f>
        <v/>
      </c>
      <c r="I270" s="275" t="str">
        <f ca="1">IF($O270="","",INDEX('Nhập liệu'!$J$10:$J$10000,'Chi tiết'!$O270))</f>
        <v/>
      </c>
      <c r="J270" s="275" t="str">
        <f ca="1">IF($O270="","",INDEX('Nhập liệu'!$K$10:$K$10000,'Chi tiết'!$O270))</f>
        <v/>
      </c>
      <c r="K270" s="275" t="str">
        <f ca="1">IF($O270="","",INDEX('Nhập liệu'!$L$10:$L$10000,'Chi tiết'!$O270))</f>
        <v/>
      </c>
      <c r="L270" s="275" t="str">
        <f ca="1">IF($O270="","",INDEX('Nhập liệu'!$M$10:$M$10000,'Chi tiết'!$O270))</f>
        <v/>
      </c>
      <c r="M270" s="275" t="str">
        <f ca="1">IF($O270="","",INDEX('Nhập liệu'!$N$10:$N$10000,'Chi tiết'!$O270))</f>
        <v/>
      </c>
      <c r="N270" s="275" t="str">
        <f ca="1">IF($O270="","",INDEX('Nhập liệu'!$O$10:$O$10000,'Chi tiết'!$O270))</f>
        <v/>
      </c>
      <c r="O270" s="266" t="str">
        <f ca="1">IF(TYPE(MATCH($D$6,OFFSET('Nhập liệu'!$C$10,O269,0):'Nhập liệu'!$C$10000,0)+O269)=16,"",MATCH($D$6,OFFSET('Nhập liệu'!$C$10,O269,0):'Nhập liệu'!$C$10000,0)+O269)</f>
        <v/>
      </c>
    </row>
    <row r="271" spans="2:15">
      <c r="B271" s="264" t="str">
        <f ca="1">IF($O271="","",INDEX('Nhập liệu'!$B$10:$B$10000,'Chi tiết'!$O271))</f>
        <v/>
      </c>
      <c r="C271" s="160" t="str">
        <f ca="1">IF($O271="","",INDEX('Nhập liệu'!$D$10:$D$10000,'Chi tiết'!$O271))</f>
        <v/>
      </c>
      <c r="D271" s="275" t="str">
        <f ca="1">IF($O271="","",INDEX('Nhập liệu'!$E$10:$E$10000,'Chi tiết'!$O271))</f>
        <v/>
      </c>
      <c r="E271" s="274" t="str">
        <f ca="1">IF($O271="","",INDEX('Nhập liệu'!$F$10:$F$10000,'Chi tiết'!$O271))</f>
        <v/>
      </c>
      <c r="F271" s="275" t="str">
        <f ca="1">IF($O271="","",INDEX('Nhập liệu'!$G$10:$G$10000,'Chi tiết'!$O271))</f>
        <v/>
      </c>
      <c r="G271" s="275" t="str">
        <f ca="1">IF($O271="","",INDEX('Nhập liệu'!$H$10:$H$10000,'Chi tiết'!$O271))</f>
        <v/>
      </c>
      <c r="H271" s="275" t="str">
        <f ca="1">IF($O271="","",INDEX('Nhập liệu'!$I$10:$I$10000,'Chi tiết'!$O271))</f>
        <v/>
      </c>
      <c r="I271" s="275" t="str">
        <f ca="1">IF($O271="","",INDEX('Nhập liệu'!$J$10:$J$10000,'Chi tiết'!$O271))</f>
        <v/>
      </c>
      <c r="J271" s="275" t="str">
        <f ca="1">IF($O271="","",INDEX('Nhập liệu'!$K$10:$K$10000,'Chi tiết'!$O271))</f>
        <v/>
      </c>
      <c r="K271" s="275" t="str">
        <f ca="1">IF($O271="","",INDEX('Nhập liệu'!$L$10:$L$10000,'Chi tiết'!$O271))</f>
        <v/>
      </c>
      <c r="L271" s="275" t="str">
        <f ca="1">IF($O271="","",INDEX('Nhập liệu'!$M$10:$M$10000,'Chi tiết'!$O271))</f>
        <v/>
      </c>
      <c r="M271" s="275" t="str">
        <f ca="1">IF($O271="","",INDEX('Nhập liệu'!$N$10:$N$10000,'Chi tiết'!$O271))</f>
        <v/>
      </c>
      <c r="N271" s="275" t="str">
        <f ca="1">IF($O271="","",INDEX('Nhập liệu'!$O$10:$O$10000,'Chi tiết'!$O271))</f>
        <v/>
      </c>
      <c r="O271" s="266" t="str">
        <f ca="1">IF(TYPE(MATCH($D$6,OFFSET('Nhập liệu'!$C$10,O270,0):'Nhập liệu'!$C$10000,0)+O270)=16,"",MATCH($D$6,OFFSET('Nhập liệu'!$C$10,O270,0):'Nhập liệu'!$C$10000,0)+O270)</f>
        <v/>
      </c>
    </row>
    <row r="272" spans="2:15">
      <c r="B272" s="264" t="str">
        <f ca="1">IF($O272="","",INDEX('Nhập liệu'!$B$10:$B$10000,'Chi tiết'!$O272))</f>
        <v/>
      </c>
      <c r="C272" s="160" t="str">
        <f ca="1">IF($O272="","",INDEX('Nhập liệu'!$D$10:$D$10000,'Chi tiết'!$O272))</f>
        <v/>
      </c>
      <c r="D272" s="275" t="str">
        <f ca="1">IF($O272="","",INDEX('Nhập liệu'!$E$10:$E$10000,'Chi tiết'!$O272))</f>
        <v/>
      </c>
      <c r="E272" s="274" t="str">
        <f ca="1">IF($O272="","",INDEX('Nhập liệu'!$F$10:$F$10000,'Chi tiết'!$O272))</f>
        <v/>
      </c>
      <c r="F272" s="275" t="str">
        <f ca="1">IF($O272="","",INDEX('Nhập liệu'!$G$10:$G$10000,'Chi tiết'!$O272))</f>
        <v/>
      </c>
      <c r="G272" s="275" t="str">
        <f ca="1">IF($O272="","",INDEX('Nhập liệu'!$H$10:$H$10000,'Chi tiết'!$O272))</f>
        <v/>
      </c>
      <c r="H272" s="275" t="str">
        <f ca="1">IF($O272="","",INDEX('Nhập liệu'!$I$10:$I$10000,'Chi tiết'!$O272))</f>
        <v/>
      </c>
      <c r="I272" s="275" t="str">
        <f ca="1">IF($O272="","",INDEX('Nhập liệu'!$J$10:$J$10000,'Chi tiết'!$O272))</f>
        <v/>
      </c>
      <c r="J272" s="275" t="str">
        <f ca="1">IF($O272="","",INDEX('Nhập liệu'!$K$10:$K$10000,'Chi tiết'!$O272))</f>
        <v/>
      </c>
      <c r="K272" s="275" t="str">
        <f ca="1">IF($O272="","",INDEX('Nhập liệu'!$L$10:$L$10000,'Chi tiết'!$O272))</f>
        <v/>
      </c>
      <c r="L272" s="275" t="str">
        <f ca="1">IF($O272="","",INDEX('Nhập liệu'!$M$10:$M$10000,'Chi tiết'!$O272))</f>
        <v/>
      </c>
      <c r="M272" s="275" t="str">
        <f ca="1">IF($O272="","",INDEX('Nhập liệu'!$N$10:$N$10000,'Chi tiết'!$O272))</f>
        <v/>
      </c>
      <c r="N272" s="275" t="str">
        <f ca="1">IF($O272="","",INDEX('Nhập liệu'!$O$10:$O$10000,'Chi tiết'!$O272))</f>
        <v/>
      </c>
      <c r="O272" s="266" t="str">
        <f ca="1">IF(TYPE(MATCH($D$6,OFFSET('Nhập liệu'!$C$10,O271,0):'Nhập liệu'!$C$10000,0)+O271)=16,"",MATCH($D$6,OFFSET('Nhập liệu'!$C$10,O271,0):'Nhập liệu'!$C$10000,0)+O271)</f>
        <v/>
      </c>
    </row>
    <row r="273" spans="2:15">
      <c r="B273" s="264" t="str">
        <f ca="1">IF($O273="","",INDEX('Nhập liệu'!$B$10:$B$10000,'Chi tiết'!$O273))</f>
        <v/>
      </c>
      <c r="C273" s="160" t="str">
        <f ca="1">IF($O273="","",INDEX('Nhập liệu'!$D$10:$D$10000,'Chi tiết'!$O273))</f>
        <v/>
      </c>
      <c r="D273" s="275" t="str">
        <f ca="1">IF($O273="","",INDEX('Nhập liệu'!$E$10:$E$10000,'Chi tiết'!$O273))</f>
        <v/>
      </c>
      <c r="E273" s="274" t="str">
        <f ca="1">IF($O273="","",INDEX('Nhập liệu'!$F$10:$F$10000,'Chi tiết'!$O273))</f>
        <v/>
      </c>
      <c r="F273" s="275" t="str">
        <f ca="1">IF($O273="","",INDEX('Nhập liệu'!$G$10:$G$10000,'Chi tiết'!$O273))</f>
        <v/>
      </c>
      <c r="G273" s="275" t="str">
        <f ca="1">IF($O273="","",INDEX('Nhập liệu'!$H$10:$H$10000,'Chi tiết'!$O273))</f>
        <v/>
      </c>
      <c r="H273" s="275" t="str">
        <f ca="1">IF($O273="","",INDEX('Nhập liệu'!$I$10:$I$10000,'Chi tiết'!$O273))</f>
        <v/>
      </c>
      <c r="I273" s="275" t="str">
        <f ca="1">IF($O273="","",INDEX('Nhập liệu'!$J$10:$J$10000,'Chi tiết'!$O273))</f>
        <v/>
      </c>
      <c r="J273" s="275" t="str">
        <f ca="1">IF($O273="","",INDEX('Nhập liệu'!$K$10:$K$10000,'Chi tiết'!$O273))</f>
        <v/>
      </c>
      <c r="K273" s="275" t="str">
        <f ca="1">IF($O273="","",INDEX('Nhập liệu'!$L$10:$L$10000,'Chi tiết'!$O273))</f>
        <v/>
      </c>
      <c r="L273" s="275" t="str">
        <f ca="1">IF($O273="","",INDEX('Nhập liệu'!$M$10:$M$10000,'Chi tiết'!$O273))</f>
        <v/>
      </c>
      <c r="M273" s="275" t="str">
        <f ca="1">IF($O273="","",INDEX('Nhập liệu'!$N$10:$N$10000,'Chi tiết'!$O273))</f>
        <v/>
      </c>
      <c r="N273" s="275" t="str">
        <f ca="1">IF($O273="","",INDEX('Nhập liệu'!$O$10:$O$10000,'Chi tiết'!$O273))</f>
        <v/>
      </c>
      <c r="O273" s="266" t="str">
        <f ca="1">IF(TYPE(MATCH($D$6,OFFSET('Nhập liệu'!$C$10,O272,0):'Nhập liệu'!$C$10000,0)+O272)=16,"",MATCH($D$6,OFFSET('Nhập liệu'!$C$10,O272,0):'Nhập liệu'!$C$10000,0)+O272)</f>
        <v/>
      </c>
    </row>
    <row r="274" spans="2:15">
      <c r="B274" s="264" t="str">
        <f ca="1">IF($O274="","",INDEX('Nhập liệu'!$B$10:$B$10000,'Chi tiết'!$O274))</f>
        <v/>
      </c>
      <c r="C274" s="160" t="str">
        <f ca="1">IF($O274="","",INDEX('Nhập liệu'!$D$10:$D$10000,'Chi tiết'!$O274))</f>
        <v/>
      </c>
      <c r="D274" s="275" t="str">
        <f ca="1">IF($O274="","",INDEX('Nhập liệu'!$E$10:$E$10000,'Chi tiết'!$O274))</f>
        <v/>
      </c>
      <c r="E274" s="274" t="str">
        <f ca="1">IF($O274="","",INDEX('Nhập liệu'!$F$10:$F$10000,'Chi tiết'!$O274))</f>
        <v/>
      </c>
      <c r="F274" s="275" t="str">
        <f ca="1">IF($O274="","",INDEX('Nhập liệu'!$G$10:$G$10000,'Chi tiết'!$O274))</f>
        <v/>
      </c>
      <c r="G274" s="275" t="str">
        <f ca="1">IF($O274="","",INDEX('Nhập liệu'!$H$10:$H$10000,'Chi tiết'!$O274))</f>
        <v/>
      </c>
      <c r="H274" s="275" t="str">
        <f ca="1">IF($O274="","",INDEX('Nhập liệu'!$I$10:$I$10000,'Chi tiết'!$O274))</f>
        <v/>
      </c>
      <c r="I274" s="275" t="str">
        <f ca="1">IF($O274="","",INDEX('Nhập liệu'!$J$10:$J$10000,'Chi tiết'!$O274))</f>
        <v/>
      </c>
      <c r="J274" s="275" t="str">
        <f ca="1">IF($O274="","",INDEX('Nhập liệu'!$K$10:$K$10000,'Chi tiết'!$O274))</f>
        <v/>
      </c>
      <c r="K274" s="275" t="str">
        <f ca="1">IF($O274="","",INDEX('Nhập liệu'!$L$10:$L$10000,'Chi tiết'!$O274))</f>
        <v/>
      </c>
      <c r="L274" s="275" t="str">
        <f ca="1">IF($O274="","",INDEX('Nhập liệu'!$M$10:$M$10000,'Chi tiết'!$O274))</f>
        <v/>
      </c>
      <c r="M274" s="275" t="str">
        <f ca="1">IF($O274="","",INDEX('Nhập liệu'!$N$10:$N$10000,'Chi tiết'!$O274))</f>
        <v/>
      </c>
      <c r="N274" s="275" t="str">
        <f ca="1">IF($O274="","",INDEX('Nhập liệu'!$O$10:$O$10000,'Chi tiết'!$O274))</f>
        <v/>
      </c>
      <c r="O274" s="266" t="str">
        <f ca="1">IF(TYPE(MATCH($D$6,OFFSET('Nhập liệu'!$C$10,O273,0):'Nhập liệu'!$C$10000,0)+O273)=16,"",MATCH($D$6,OFFSET('Nhập liệu'!$C$10,O273,0):'Nhập liệu'!$C$10000,0)+O273)</f>
        <v/>
      </c>
    </row>
    <row r="275" spans="2:15">
      <c r="B275" s="264" t="str">
        <f ca="1">IF($O275="","",INDEX('Nhập liệu'!$B$10:$B$10000,'Chi tiết'!$O275))</f>
        <v/>
      </c>
      <c r="C275" s="160" t="str">
        <f ca="1">IF($O275="","",INDEX('Nhập liệu'!$D$10:$D$10000,'Chi tiết'!$O275))</f>
        <v/>
      </c>
      <c r="D275" s="275" t="str">
        <f ca="1">IF($O275="","",INDEX('Nhập liệu'!$E$10:$E$10000,'Chi tiết'!$O275))</f>
        <v/>
      </c>
      <c r="E275" s="274" t="str">
        <f ca="1">IF($O275="","",INDEX('Nhập liệu'!$F$10:$F$10000,'Chi tiết'!$O275))</f>
        <v/>
      </c>
      <c r="F275" s="275" t="str">
        <f ca="1">IF($O275="","",INDEX('Nhập liệu'!$G$10:$G$10000,'Chi tiết'!$O275))</f>
        <v/>
      </c>
      <c r="G275" s="275" t="str">
        <f ca="1">IF($O275="","",INDEX('Nhập liệu'!$H$10:$H$10000,'Chi tiết'!$O275))</f>
        <v/>
      </c>
      <c r="H275" s="275" t="str">
        <f ca="1">IF($O275="","",INDEX('Nhập liệu'!$I$10:$I$10000,'Chi tiết'!$O275))</f>
        <v/>
      </c>
      <c r="I275" s="275" t="str">
        <f ca="1">IF($O275="","",INDEX('Nhập liệu'!$J$10:$J$10000,'Chi tiết'!$O275))</f>
        <v/>
      </c>
      <c r="J275" s="275" t="str">
        <f ca="1">IF($O275="","",INDEX('Nhập liệu'!$K$10:$K$10000,'Chi tiết'!$O275))</f>
        <v/>
      </c>
      <c r="K275" s="275" t="str">
        <f ca="1">IF($O275="","",INDEX('Nhập liệu'!$L$10:$L$10000,'Chi tiết'!$O275))</f>
        <v/>
      </c>
      <c r="L275" s="275" t="str">
        <f ca="1">IF($O275="","",INDEX('Nhập liệu'!$M$10:$M$10000,'Chi tiết'!$O275))</f>
        <v/>
      </c>
      <c r="M275" s="275" t="str">
        <f ca="1">IF($O275="","",INDEX('Nhập liệu'!$N$10:$N$10000,'Chi tiết'!$O275))</f>
        <v/>
      </c>
      <c r="N275" s="275" t="str">
        <f ca="1">IF($O275="","",INDEX('Nhập liệu'!$O$10:$O$10000,'Chi tiết'!$O275))</f>
        <v/>
      </c>
      <c r="O275" s="266" t="str">
        <f ca="1">IF(TYPE(MATCH($D$6,OFFSET('Nhập liệu'!$C$10,O274,0):'Nhập liệu'!$C$10000,0)+O274)=16,"",MATCH($D$6,OFFSET('Nhập liệu'!$C$10,O274,0):'Nhập liệu'!$C$10000,0)+O274)</f>
        <v/>
      </c>
    </row>
    <row r="276" spans="2:15">
      <c r="B276" s="264" t="str">
        <f ca="1">IF($O276="","",INDEX('Nhập liệu'!$B$10:$B$10000,'Chi tiết'!$O276))</f>
        <v/>
      </c>
      <c r="C276" s="160" t="str">
        <f ca="1">IF($O276="","",INDEX('Nhập liệu'!$D$10:$D$10000,'Chi tiết'!$O276))</f>
        <v/>
      </c>
      <c r="D276" s="275" t="str">
        <f ca="1">IF($O276="","",INDEX('Nhập liệu'!$E$10:$E$10000,'Chi tiết'!$O276))</f>
        <v/>
      </c>
      <c r="E276" s="274" t="str">
        <f ca="1">IF($O276="","",INDEX('Nhập liệu'!$F$10:$F$10000,'Chi tiết'!$O276))</f>
        <v/>
      </c>
      <c r="F276" s="275" t="str">
        <f ca="1">IF($O276="","",INDEX('Nhập liệu'!$G$10:$G$10000,'Chi tiết'!$O276))</f>
        <v/>
      </c>
      <c r="G276" s="275" t="str">
        <f ca="1">IF($O276="","",INDEX('Nhập liệu'!$H$10:$H$10000,'Chi tiết'!$O276))</f>
        <v/>
      </c>
      <c r="H276" s="275" t="str">
        <f ca="1">IF($O276="","",INDEX('Nhập liệu'!$I$10:$I$10000,'Chi tiết'!$O276))</f>
        <v/>
      </c>
      <c r="I276" s="275" t="str">
        <f ca="1">IF($O276="","",INDEX('Nhập liệu'!$J$10:$J$10000,'Chi tiết'!$O276))</f>
        <v/>
      </c>
      <c r="J276" s="275" t="str">
        <f ca="1">IF($O276="","",INDEX('Nhập liệu'!$K$10:$K$10000,'Chi tiết'!$O276))</f>
        <v/>
      </c>
      <c r="K276" s="275" t="str">
        <f ca="1">IF($O276="","",INDEX('Nhập liệu'!$L$10:$L$10000,'Chi tiết'!$O276))</f>
        <v/>
      </c>
      <c r="L276" s="275" t="str">
        <f ca="1">IF($O276="","",INDEX('Nhập liệu'!$M$10:$M$10000,'Chi tiết'!$O276))</f>
        <v/>
      </c>
      <c r="M276" s="275" t="str">
        <f ca="1">IF($O276="","",INDEX('Nhập liệu'!$N$10:$N$10000,'Chi tiết'!$O276))</f>
        <v/>
      </c>
      <c r="N276" s="275" t="str">
        <f ca="1">IF($O276="","",INDEX('Nhập liệu'!$O$10:$O$10000,'Chi tiết'!$O276))</f>
        <v/>
      </c>
      <c r="O276" s="266" t="str">
        <f ca="1">IF(TYPE(MATCH($D$6,OFFSET('Nhập liệu'!$C$10,O275,0):'Nhập liệu'!$C$10000,0)+O275)=16,"",MATCH($D$6,OFFSET('Nhập liệu'!$C$10,O275,0):'Nhập liệu'!$C$10000,0)+O275)</f>
        <v/>
      </c>
    </row>
    <row r="277" spans="2:15">
      <c r="B277" s="264" t="str">
        <f ca="1">IF($O277="","",INDEX('Nhập liệu'!$B$10:$B$10000,'Chi tiết'!$O277))</f>
        <v/>
      </c>
      <c r="C277" s="160" t="str">
        <f ca="1">IF($O277="","",INDEX('Nhập liệu'!$D$10:$D$10000,'Chi tiết'!$O277))</f>
        <v/>
      </c>
      <c r="D277" s="275" t="str">
        <f ca="1">IF($O277="","",INDEX('Nhập liệu'!$E$10:$E$10000,'Chi tiết'!$O277))</f>
        <v/>
      </c>
      <c r="E277" s="274" t="str">
        <f ca="1">IF($O277="","",INDEX('Nhập liệu'!$F$10:$F$10000,'Chi tiết'!$O277))</f>
        <v/>
      </c>
      <c r="F277" s="275" t="str">
        <f ca="1">IF($O277="","",INDEX('Nhập liệu'!$G$10:$G$10000,'Chi tiết'!$O277))</f>
        <v/>
      </c>
      <c r="G277" s="275" t="str">
        <f ca="1">IF($O277="","",INDEX('Nhập liệu'!$H$10:$H$10000,'Chi tiết'!$O277))</f>
        <v/>
      </c>
      <c r="H277" s="275" t="str">
        <f ca="1">IF($O277="","",INDEX('Nhập liệu'!$I$10:$I$10000,'Chi tiết'!$O277))</f>
        <v/>
      </c>
      <c r="I277" s="275" t="str">
        <f ca="1">IF($O277="","",INDEX('Nhập liệu'!$J$10:$J$10000,'Chi tiết'!$O277))</f>
        <v/>
      </c>
      <c r="J277" s="275" t="str">
        <f ca="1">IF($O277="","",INDEX('Nhập liệu'!$K$10:$K$10000,'Chi tiết'!$O277))</f>
        <v/>
      </c>
      <c r="K277" s="275" t="str">
        <f ca="1">IF($O277="","",INDEX('Nhập liệu'!$L$10:$L$10000,'Chi tiết'!$O277))</f>
        <v/>
      </c>
      <c r="L277" s="275" t="str">
        <f ca="1">IF($O277="","",INDEX('Nhập liệu'!$M$10:$M$10000,'Chi tiết'!$O277))</f>
        <v/>
      </c>
      <c r="M277" s="275" t="str">
        <f ca="1">IF($O277="","",INDEX('Nhập liệu'!$N$10:$N$10000,'Chi tiết'!$O277))</f>
        <v/>
      </c>
      <c r="N277" s="275" t="str">
        <f ca="1">IF($O277="","",INDEX('Nhập liệu'!$O$10:$O$10000,'Chi tiết'!$O277))</f>
        <v/>
      </c>
      <c r="O277" s="266" t="str">
        <f ca="1">IF(TYPE(MATCH($D$6,OFFSET('Nhập liệu'!$C$10,O276,0):'Nhập liệu'!$C$10000,0)+O276)=16,"",MATCH($D$6,OFFSET('Nhập liệu'!$C$10,O276,0):'Nhập liệu'!$C$10000,0)+O276)</f>
        <v/>
      </c>
    </row>
    <row r="278" spans="2:15">
      <c r="B278" s="264" t="str">
        <f ca="1">IF($O278="","",INDEX('Nhập liệu'!$B$10:$B$10000,'Chi tiết'!$O278))</f>
        <v/>
      </c>
      <c r="C278" s="160" t="str">
        <f ca="1">IF($O278="","",INDEX('Nhập liệu'!$D$10:$D$10000,'Chi tiết'!$O278))</f>
        <v/>
      </c>
      <c r="D278" s="275" t="str">
        <f ca="1">IF($O278="","",INDEX('Nhập liệu'!$E$10:$E$10000,'Chi tiết'!$O278))</f>
        <v/>
      </c>
      <c r="E278" s="274" t="str">
        <f ca="1">IF($O278="","",INDEX('Nhập liệu'!$F$10:$F$10000,'Chi tiết'!$O278))</f>
        <v/>
      </c>
      <c r="F278" s="275" t="str">
        <f ca="1">IF($O278="","",INDEX('Nhập liệu'!$G$10:$G$10000,'Chi tiết'!$O278))</f>
        <v/>
      </c>
      <c r="G278" s="275" t="str">
        <f ca="1">IF($O278="","",INDEX('Nhập liệu'!$H$10:$H$10000,'Chi tiết'!$O278))</f>
        <v/>
      </c>
      <c r="H278" s="275" t="str">
        <f ca="1">IF($O278="","",INDEX('Nhập liệu'!$I$10:$I$10000,'Chi tiết'!$O278))</f>
        <v/>
      </c>
      <c r="I278" s="275" t="str">
        <f ca="1">IF($O278="","",INDEX('Nhập liệu'!$J$10:$J$10000,'Chi tiết'!$O278))</f>
        <v/>
      </c>
      <c r="J278" s="275" t="str">
        <f ca="1">IF($O278="","",INDEX('Nhập liệu'!$K$10:$K$10000,'Chi tiết'!$O278))</f>
        <v/>
      </c>
      <c r="K278" s="275" t="str">
        <f ca="1">IF($O278="","",INDEX('Nhập liệu'!$L$10:$L$10000,'Chi tiết'!$O278))</f>
        <v/>
      </c>
      <c r="L278" s="275" t="str">
        <f ca="1">IF($O278="","",INDEX('Nhập liệu'!$M$10:$M$10000,'Chi tiết'!$O278))</f>
        <v/>
      </c>
      <c r="M278" s="275" t="str">
        <f ca="1">IF($O278="","",INDEX('Nhập liệu'!$N$10:$N$10000,'Chi tiết'!$O278))</f>
        <v/>
      </c>
      <c r="N278" s="275" t="str">
        <f ca="1">IF($O278="","",INDEX('Nhập liệu'!$O$10:$O$10000,'Chi tiết'!$O278))</f>
        <v/>
      </c>
      <c r="O278" s="266" t="str">
        <f ca="1">IF(TYPE(MATCH($D$6,OFFSET('Nhập liệu'!$C$10,O277,0):'Nhập liệu'!$C$10000,0)+O277)=16,"",MATCH($D$6,OFFSET('Nhập liệu'!$C$10,O277,0):'Nhập liệu'!$C$10000,0)+O277)</f>
        <v/>
      </c>
    </row>
    <row r="279" spans="2:15">
      <c r="B279" s="264" t="str">
        <f ca="1">IF($O279="","",INDEX('Nhập liệu'!$B$10:$B$10000,'Chi tiết'!$O279))</f>
        <v/>
      </c>
      <c r="C279" s="160" t="str">
        <f ca="1">IF($O279="","",INDEX('Nhập liệu'!$D$10:$D$10000,'Chi tiết'!$O279))</f>
        <v/>
      </c>
      <c r="D279" s="275" t="str">
        <f ca="1">IF($O279="","",INDEX('Nhập liệu'!$E$10:$E$10000,'Chi tiết'!$O279))</f>
        <v/>
      </c>
      <c r="E279" s="274" t="str">
        <f ca="1">IF($O279="","",INDEX('Nhập liệu'!$F$10:$F$10000,'Chi tiết'!$O279))</f>
        <v/>
      </c>
      <c r="F279" s="275" t="str">
        <f ca="1">IF($O279="","",INDEX('Nhập liệu'!$G$10:$G$10000,'Chi tiết'!$O279))</f>
        <v/>
      </c>
      <c r="G279" s="275" t="str">
        <f ca="1">IF($O279="","",INDEX('Nhập liệu'!$H$10:$H$10000,'Chi tiết'!$O279))</f>
        <v/>
      </c>
      <c r="H279" s="275" t="str">
        <f ca="1">IF($O279="","",INDEX('Nhập liệu'!$I$10:$I$10000,'Chi tiết'!$O279))</f>
        <v/>
      </c>
      <c r="I279" s="275" t="str">
        <f ca="1">IF($O279="","",INDEX('Nhập liệu'!$J$10:$J$10000,'Chi tiết'!$O279))</f>
        <v/>
      </c>
      <c r="J279" s="275" t="str">
        <f ca="1">IF($O279="","",INDEX('Nhập liệu'!$K$10:$K$10000,'Chi tiết'!$O279))</f>
        <v/>
      </c>
      <c r="K279" s="275" t="str">
        <f ca="1">IF($O279="","",INDEX('Nhập liệu'!$L$10:$L$10000,'Chi tiết'!$O279))</f>
        <v/>
      </c>
      <c r="L279" s="275" t="str">
        <f ca="1">IF($O279="","",INDEX('Nhập liệu'!$M$10:$M$10000,'Chi tiết'!$O279))</f>
        <v/>
      </c>
      <c r="M279" s="275" t="str">
        <f ca="1">IF($O279="","",INDEX('Nhập liệu'!$N$10:$N$10000,'Chi tiết'!$O279))</f>
        <v/>
      </c>
      <c r="N279" s="275" t="str">
        <f ca="1">IF($O279="","",INDEX('Nhập liệu'!$O$10:$O$10000,'Chi tiết'!$O279))</f>
        <v/>
      </c>
      <c r="O279" s="266" t="str">
        <f ca="1">IF(TYPE(MATCH($D$6,OFFSET('Nhập liệu'!$C$10,O278,0):'Nhập liệu'!$C$10000,0)+O278)=16,"",MATCH($D$6,OFFSET('Nhập liệu'!$C$10,O278,0):'Nhập liệu'!$C$10000,0)+O278)</f>
        <v/>
      </c>
    </row>
    <row r="280" spans="2:15">
      <c r="B280" s="264" t="str">
        <f ca="1">IF($O280="","",INDEX('Nhập liệu'!$B$10:$B$10000,'Chi tiết'!$O280))</f>
        <v/>
      </c>
      <c r="C280" s="160" t="str">
        <f ca="1">IF($O280="","",INDEX('Nhập liệu'!$D$10:$D$10000,'Chi tiết'!$O280))</f>
        <v/>
      </c>
      <c r="D280" s="275" t="str">
        <f ca="1">IF($O280="","",INDEX('Nhập liệu'!$E$10:$E$10000,'Chi tiết'!$O280))</f>
        <v/>
      </c>
      <c r="E280" s="274" t="str">
        <f ca="1">IF($O280="","",INDEX('Nhập liệu'!$F$10:$F$10000,'Chi tiết'!$O280))</f>
        <v/>
      </c>
      <c r="F280" s="275" t="str">
        <f ca="1">IF($O280="","",INDEX('Nhập liệu'!$G$10:$G$10000,'Chi tiết'!$O280))</f>
        <v/>
      </c>
      <c r="G280" s="275" t="str">
        <f ca="1">IF($O280="","",INDEX('Nhập liệu'!$H$10:$H$10000,'Chi tiết'!$O280))</f>
        <v/>
      </c>
      <c r="H280" s="275" t="str">
        <f ca="1">IF($O280="","",INDEX('Nhập liệu'!$I$10:$I$10000,'Chi tiết'!$O280))</f>
        <v/>
      </c>
      <c r="I280" s="275" t="str">
        <f ca="1">IF($O280="","",INDEX('Nhập liệu'!$J$10:$J$10000,'Chi tiết'!$O280))</f>
        <v/>
      </c>
      <c r="J280" s="275" t="str">
        <f ca="1">IF($O280="","",INDEX('Nhập liệu'!$K$10:$K$10000,'Chi tiết'!$O280))</f>
        <v/>
      </c>
      <c r="K280" s="275" t="str">
        <f ca="1">IF($O280="","",INDEX('Nhập liệu'!$L$10:$L$10000,'Chi tiết'!$O280))</f>
        <v/>
      </c>
      <c r="L280" s="275" t="str">
        <f ca="1">IF($O280="","",INDEX('Nhập liệu'!$M$10:$M$10000,'Chi tiết'!$O280))</f>
        <v/>
      </c>
      <c r="M280" s="275" t="str">
        <f ca="1">IF($O280="","",INDEX('Nhập liệu'!$N$10:$N$10000,'Chi tiết'!$O280))</f>
        <v/>
      </c>
      <c r="N280" s="275" t="str">
        <f ca="1">IF($O280="","",INDEX('Nhập liệu'!$O$10:$O$10000,'Chi tiết'!$O280))</f>
        <v/>
      </c>
      <c r="O280" s="266" t="str">
        <f ca="1">IF(TYPE(MATCH($D$6,OFFSET('Nhập liệu'!$C$10,O279,0):'Nhập liệu'!$C$10000,0)+O279)=16,"",MATCH($D$6,OFFSET('Nhập liệu'!$C$10,O279,0):'Nhập liệu'!$C$10000,0)+O279)</f>
        <v/>
      </c>
    </row>
    <row r="281" spans="2:15">
      <c r="B281" s="264" t="str">
        <f ca="1">IF($O281="","",INDEX('Nhập liệu'!$B$10:$B$10000,'Chi tiết'!$O281))</f>
        <v/>
      </c>
      <c r="C281" s="160" t="str">
        <f ca="1">IF($O281="","",INDEX('Nhập liệu'!$D$10:$D$10000,'Chi tiết'!$O281))</f>
        <v/>
      </c>
      <c r="D281" s="275" t="str">
        <f ca="1">IF($O281="","",INDEX('Nhập liệu'!$E$10:$E$10000,'Chi tiết'!$O281))</f>
        <v/>
      </c>
      <c r="E281" s="274" t="str">
        <f ca="1">IF($O281="","",INDEX('Nhập liệu'!$F$10:$F$10000,'Chi tiết'!$O281))</f>
        <v/>
      </c>
      <c r="F281" s="275" t="str">
        <f ca="1">IF($O281="","",INDEX('Nhập liệu'!$G$10:$G$10000,'Chi tiết'!$O281))</f>
        <v/>
      </c>
      <c r="G281" s="275" t="str">
        <f ca="1">IF($O281="","",INDEX('Nhập liệu'!$H$10:$H$10000,'Chi tiết'!$O281))</f>
        <v/>
      </c>
      <c r="H281" s="275" t="str">
        <f ca="1">IF($O281="","",INDEX('Nhập liệu'!$I$10:$I$10000,'Chi tiết'!$O281))</f>
        <v/>
      </c>
      <c r="I281" s="275" t="str">
        <f ca="1">IF($O281="","",INDEX('Nhập liệu'!$J$10:$J$10000,'Chi tiết'!$O281))</f>
        <v/>
      </c>
      <c r="J281" s="275" t="str">
        <f ca="1">IF($O281="","",INDEX('Nhập liệu'!$K$10:$K$10000,'Chi tiết'!$O281))</f>
        <v/>
      </c>
      <c r="K281" s="275" t="str">
        <f ca="1">IF($O281="","",INDEX('Nhập liệu'!$L$10:$L$10000,'Chi tiết'!$O281))</f>
        <v/>
      </c>
      <c r="L281" s="275" t="str">
        <f ca="1">IF($O281="","",INDEX('Nhập liệu'!$M$10:$M$10000,'Chi tiết'!$O281))</f>
        <v/>
      </c>
      <c r="M281" s="275" t="str">
        <f ca="1">IF($O281="","",INDEX('Nhập liệu'!$N$10:$N$10000,'Chi tiết'!$O281))</f>
        <v/>
      </c>
      <c r="N281" s="275" t="str">
        <f ca="1">IF($O281="","",INDEX('Nhập liệu'!$O$10:$O$10000,'Chi tiết'!$O281))</f>
        <v/>
      </c>
      <c r="O281" s="266" t="str">
        <f ca="1">IF(TYPE(MATCH($D$6,OFFSET('Nhập liệu'!$C$10,O280,0):'Nhập liệu'!$C$10000,0)+O280)=16,"",MATCH($D$6,OFFSET('Nhập liệu'!$C$10,O280,0):'Nhập liệu'!$C$10000,0)+O280)</f>
        <v/>
      </c>
    </row>
    <row r="282" spans="2:15">
      <c r="B282" s="264" t="str">
        <f ca="1">IF($O282="","",INDEX('Nhập liệu'!$B$10:$B$10000,'Chi tiết'!$O282))</f>
        <v/>
      </c>
      <c r="C282" s="160" t="str">
        <f ca="1">IF($O282="","",INDEX('Nhập liệu'!$D$10:$D$10000,'Chi tiết'!$O282))</f>
        <v/>
      </c>
      <c r="D282" s="275" t="str">
        <f ca="1">IF($O282="","",INDEX('Nhập liệu'!$E$10:$E$10000,'Chi tiết'!$O282))</f>
        <v/>
      </c>
      <c r="E282" s="274" t="str">
        <f ca="1">IF($O282="","",INDEX('Nhập liệu'!$F$10:$F$10000,'Chi tiết'!$O282))</f>
        <v/>
      </c>
      <c r="F282" s="275" t="str">
        <f ca="1">IF($O282="","",INDEX('Nhập liệu'!$G$10:$G$10000,'Chi tiết'!$O282))</f>
        <v/>
      </c>
      <c r="G282" s="275" t="str">
        <f ca="1">IF($O282="","",INDEX('Nhập liệu'!$H$10:$H$10000,'Chi tiết'!$O282))</f>
        <v/>
      </c>
      <c r="H282" s="275" t="str">
        <f ca="1">IF($O282="","",INDEX('Nhập liệu'!$I$10:$I$10000,'Chi tiết'!$O282))</f>
        <v/>
      </c>
      <c r="I282" s="275" t="str">
        <f ca="1">IF($O282="","",INDEX('Nhập liệu'!$J$10:$J$10000,'Chi tiết'!$O282))</f>
        <v/>
      </c>
      <c r="J282" s="275" t="str">
        <f ca="1">IF($O282="","",INDEX('Nhập liệu'!$K$10:$K$10000,'Chi tiết'!$O282))</f>
        <v/>
      </c>
      <c r="K282" s="275" t="str">
        <f ca="1">IF($O282="","",INDEX('Nhập liệu'!$L$10:$L$10000,'Chi tiết'!$O282))</f>
        <v/>
      </c>
      <c r="L282" s="275" t="str">
        <f ca="1">IF($O282="","",INDEX('Nhập liệu'!$M$10:$M$10000,'Chi tiết'!$O282))</f>
        <v/>
      </c>
      <c r="M282" s="275" t="str">
        <f ca="1">IF($O282="","",INDEX('Nhập liệu'!$N$10:$N$10000,'Chi tiết'!$O282))</f>
        <v/>
      </c>
      <c r="N282" s="275" t="str">
        <f ca="1">IF($O282="","",INDEX('Nhập liệu'!$O$10:$O$10000,'Chi tiết'!$O282))</f>
        <v/>
      </c>
      <c r="O282" s="266" t="str">
        <f ca="1">IF(TYPE(MATCH($D$6,OFFSET('Nhập liệu'!$C$10,O281,0):'Nhập liệu'!$C$10000,0)+O281)=16,"",MATCH($D$6,OFFSET('Nhập liệu'!$C$10,O281,0):'Nhập liệu'!$C$10000,0)+O281)</f>
        <v/>
      </c>
    </row>
    <row r="283" spans="2:15">
      <c r="B283" s="264" t="str">
        <f ca="1">IF($O283="","",INDEX('Nhập liệu'!$B$10:$B$10000,'Chi tiết'!$O283))</f>
        <v/>
      </c>
      <c r="C283" s="160" t="str">
        <f ca="1">IF($O283="","",INDEX('Nhập liệu'!$D$10:$D$10000,'Chi tiết'!$O283))</f>
        <v/>
      </c>
      <c r="D283" s="275" t="str">
        <f ca="1">IF($O283="","",INDEX('Nhập liệu'!$E$10:$E$10000,'Chi tiết'!$O283))</f>
        <v/>
      </c>
      <c r="E283" s="274" t="str">
        <f ca="1">IF($O283="","",INDEX('Nhập liệu'!$F$10:$F$10000,'Chi tiết'!$O283))</f>
        <v/>
      </c>
      <c r="F283" s="275" t="str">
        <f ca="1">IF($O283="","",INDEX('Nhập liệu'!$G$10:$G$10000,'Chi tiết'!$O283))</f>
        <v/>
      </c>
      <c r="G283" s="275" t="str">
        <f ca="1">IF($O283="","",INDEX('Nhập liệu'!$H$10:$H$10000,'Chi tiết'!$O283))</f>
        <v/>
      </c>
      <c r="H283" s="275" t="str">
        <f ca="1">IF($O283="","",INDEX('Nhập liệu'!$I$10:$I$10000,'Chi tiết'!$O283))</f>
        <v/>
      </c>
      <c r="I283" s="275" t="str">
        <f ca="1">IF($O283="","",INDEX('Nhập liệu'!$J$10:$J$10000,'Chi tiết'!$O283))</f>
        <v/>
      </c>
      <c r="J283" s="275" t="str">
        <f ca="1">IF($O283="","",INDEX('Nhập liệu'!$K$10:$K$10000,'Chi tiết'!$O283))</f>
        <v/>
      </c>
      <c r="K283" s="275" t="str">
        <f ca="1">IF($O283="","",INDEX('Nhập liệu'!$L$10:$L$10000,'Chi tiết'!$O283))</f>
        <v/>
      </c>
      <c r="L283" s="275" t="str">
        <f ca="1">IF($O283="","",INDEX('Nhập liệu'!$M$10:$M$10000,'Chi tiết'!$O283))</f>
        <v/>
      </c>
      <c r="M283" s="275" t="str">
        <f ca="1">IF($O283="","",INDEX('Nhập liệu'!$N$10:$N$10000,'Chi tiết'!$O283))</f>
        <v/>
      </c>
      <c r="N283" s="275" t="str">
        <f ca="1">IF($O283="","",INDEX('Nhập liệu'!$O$10:$O$10000,'Chi tiết'!$O283))</f>
        <v/>
      </c>
      <c r="O283" s="266" t="str">
        <f ca="1">IF(TYPE(MATCH($D$6,OFFSET('Nhập liệu'!$C$10,O282,0):'Nhập liệu'!$C$10000,0)+O282)=16,"",MATCH($D$6,OFFSET('Nhập liệu'!$C$10,O282,0):'Nhập liệu'!$C$10000,0)+O282)</f>
        <v/>
      </c>
    </row>
    <row r="284" spans="2:15">
      <c r="B284" s="264" t="str">
        <f ca="1">IF($O284="","",INDEX('Nhập liệu'!$B$10:$B$10000,'Chi tiết'!$O284))</f>
        <v/>
      </c>
      <c r="C284" s="160" t="str">
        <f ca="1">IF($O284="","",INDEX('Nhập liệu'!$D$10:$D$10000,'Chi tiết'!$O284))</f>
        <v/>
      </c>
      <c r="D284" s="275" t="str">
        <f ca="1">IF($O284="","",INDEX('Nhập liệu'!$E$10:$E$10000,'Chi tiết'!$O284))</f>
        <v/>
      </c>
      <c r="E284" s="274" t="str">
        <f ca="1">IF($O284="","",INDEX('Nhập liệu'!$F$10:$F$10000,'Chi tiết'!$O284))</f>
        <v/>
      </c>
      <c r="F284" s="275" t="str">
        <f ca="1">IF($O284="","",INDEX('Nhập liệu'!$G$10:$G$10000,'Chi tiết'!$O284))</f>
        <v/>
      </c>
      <c r="G284" s="275" t="str">
        <f ca="1">IF($O284="","",INDEX('Nhập liệu'!$H$10:$H$10000,'Chi tiết'!$O284))</f>
        <v/>
      </c>
      <c r="H284" s="275" t="str">
        <f ca="1">IF($O284="","",INDEX('Nhập liệu'!$I$10:$I$10000,'Chi tiết'!$O284))</f>
        <v/>
      </c>
      <c r="I284" s="275" t="str">
        <f ca="1">IF($O284="","",INDEX('Nhập liệu'!$J$10:$J$10000,'Chi tiết'!$O284))</f>
        <v/>
      </c>
      <c r="J284" s="275" t="str">
        <f ca="1">IF($O284="","",INDEX('Nhập liệu'!$K$10:$K$10000,'Chi tiết'!$O284))</f>
        <v/>
      </c>
      <c r="K284" s="275" t="str">
        <f ca="1">IF($O284="","",INDEX('Nhập liệu'!$L$10:$L$10000,'Chi tiết'!$O284))</f>
        <v/>
      </c>
      <c r="L284" s="275" t="str">
        <f ca="1">IF($O284="","",INDEX('Nhập liệu'!$M$10:$M$10000,'Chi tiết'!$O284))</f>
        <v/>
      </c>
      <c r="M284" s="275" t="str">
        <f ca="1">IF($O284="","",INDEX('Nhập liệu'!$N$10:$N$10000,'Chi tiết'!$O284))</f>
        <v/>
      </c>
      <c r="N284" s="275" t="str">
        <f ca="1">IF($O284="","",INDEX('Nhập liệu'!$O$10:$O$10000,'Chi tiết'!$O284))</f>
        <v/>
      </c>
      <c r="O284" s="266" t="str">
        <f ca="1">IF(TYPE(MATCH($D$6,OFFSET('Nhập liệu'!$C$10,O283,0):'Nhập liệu'!$C$10000,0)+O283)=16,"",MATCH($D$6,OFFSET('Nhập liệu'!$C$10,O283,0):'Nhập liệu'!$C$10000,0)+O283)</f>
        <v/>
      </c>
    </row>
    <row r="285" spans="2:15">
      <c r="B285" s="264" t="str">
        <f ca="1">IF($O285="","",INDEX('Nhập liệu'!$B$10:$B$10000,'Chi tiết'!$O285))</f>
        <v/>
      </c>
      <c r="C285" s="160" t="str">
        <f ca="1">IF($O285="","",INDEX('Nhập liệu'!$D$10:$D$10000,'Chi tiết'!$O285))</f>
        <v/>
      </c>
      <c r="D285" s="275" t="str">
        <f ca="1">IF($O285="","",INDEX('Nhập liệu'!$E$10:$E$10000,'Chi tiết'!$O285))</f>
        <v/>
      </c>
      <c r="E285" s="274" t="str">
        <f ca="1">IF($O285="","",INDEX('Nhập liệu'!$F$10:$F$10000,'Chi tiết'!$O285))</f>
        <v/>
      </c>
      <c r="F285" s="275" t="str">
        <f ca="1">IF($O285="","",INDEX('Nhập liệu'!$G$10:$G$10000,'Chi tiết'!$O285))</f>
        <v/>
      </c>
      <c r="G285" s="275" t="str">
        <f ca="1">IF($O285="","",INDEX('Nhập liệu'!$H$10:$H$10000,'Chi tiết'!$O285))</f>
        <v/>
      </c>
      <c r="H285" s="275" t="str">
        <f ca="1">IF($O285="","",INDEX('Nhập liệu'!$I$10:$I$10000,'Chi tiết'!$O285))</f>
        <v/>
      </c>
      <c r="I285" s="275" t="str">
        <f ca="1">IF($O285="","",INDEX('Nhập liệu'!$J$10:$J$10000,'Chi tiết'!$O285))</f>
        <v/>
      </c>
      <c r="J285" s="275" t="str">
        <f ca="1">IF($O285="","",INDEX('Nhập liệu'!$K$10:$K$10000,'Chi tiết'!$O285))</f>
        <v/>
      </c>
      <c r="K285" s="275" t="str">
        <f ca="1">IF($O285="","",INDEX('Nhập liệu'!$L$10:$L$10000,'Chi tiết'!$O285))</f>
        <v/>
      </c>
      <c r="L285" s="275" t="str">
        <f ca="1">IF($O285="","",INDEX('Nhập liệu'!$M$10:$M$10000,'Chi tiết'!$O285))</f>
        <v/>
      </c>
      <c r="M285" s="275" t="str">
        <f ca="1">IF($O285="","",INDEX('Nhập liệu'!$N$10:$N$10000,'Chi tiết'!$O285))</f>
        <v/>
      </c>
      <c r="N285" s="275" t="str">
        <f ca="1">IF($O285="","",INDEX('Nhập liệu'!$O$10:$O$10000,'Chi tiết'!$O285))</f>
        <v/>
      </c>
      <c r="O285" s="266" t="str">
        <f ca="1">IF(TYPE(MATCH($D$6,OFFSET('Nhập liệu'!$C$10,O284,0):'Nhập liệu'!$C$10000,0)+O284)=16,"",MATCH($D$6,OFFSET('Nhập liệu'!$C$10,O284,0):'Nhập liệu'!$C$10000,0)+O284)</f>
        <v/>
      </c>
    </row>
    <row r="286" spans="2:15">
      <c r="B286" s="264" t="str">
        <f ca="1">IF($O286="","",INDEX('Nhập liệu'!$B$10:$B$10000,'Chi tiết'!$O286))</f>
        <v/>
      </c>
      <c r="C286" s="160" t="str">
        <f ca="1">IF($O286="","",INDEX('Nhập liệu'!$D$10:$D$10000,'Chi tiết'!$O286))</f>
        <v/>
      </c>
      <c r="D286" s="275" t="str">
        <f ca="1">IF($O286="","",INDEX('Nhập liệu'!$E$10:$E$10000,'Chi tiết'!$O286))</f>
        <v/>
      </c>
      <c r="E286" s="274" t="str">
        <f ca="1">IF($O286="","",INDEX('Nhập liệu'!$F$10:$F$10000,'Chi tiết'!$O286))</f>
        <v/>
      </c>
      <c r="F286" s="275" t="str">
        <f ca="1">IF($O286="","",INDEX('Nhập liệu'!$G$10:$G$10000,'Chi tiết'!$O286))</f>
        <v/>
      </c>
      <c r="G286" s="275" t="str">
        <f ca="1">IF($O286="","",INDEX('Nhập liệu'!$H$10:$H$10000,'Chi tiết'!$O286))</f>
        <v/>
      </c>
      <c r="H286" s="275" t="str">
        <f ca="1">IF($O286="","",INDEX('Nhập liệu'!$I$10:$I$10000,'Chi tiết'!$O286))</f>
        <v/>
      </c>
      <c r="I286" s="275" t="str">
        <f ca="1">IF($O286="","",INDEX('Nhập liệu'!$J$10:$J$10000,'Chi tiết'!$O286))</f>
        <v/>
      </c>
      <c r="J286" s="275" t="str">
        <f ca="1">IF($O286="","",INDEX('Nhập liệu'!$K$10:$K$10000,'Chi tiết'!$O286))</f>
        <v/>
      </c>
      <c r="K286" s="275" t="str">
        <f ca="1">IF($O286="","",INDEX('Nhập liệu'!$L$10:$L$10000,'Chi tiết'!$O286))</f>
        <v/>
      </c>
      <c r="L286" s="275" t="str">
        <f ca="1">IF($O286="","",INDEX('Nhập liệu'!$M$10:$M$10000,'Chi tiết'!$O286))</f>
        <v/>
      </c>
      <c r="M286" s="275" t="str">
        <f ca="1">IF($O286="","",INDEX('Nhập liệu'!$N$10:$N$10000,'Chi tiết'!$O286))</f>
        <v/>
      </c>
      <c r="N286" s="275" t="str">
        <f ca="1">IF($O286="","",INDEX('Nhập liệu'!$O$10:$O$10000,'Chi tiết'!$O286))</f>
        <v/>
      </c>
      <c r="O286" s="266" t="str">
        <f ca="1">IF(TYPE(MATCH($D$6,OFFSET('Nhập liệu'!$C$10,O285,0):'Nhập liệu'!$C$10000,0)+O285)=16,"",MATCH($D$6,OFFSET('Nhập liệu'!$C$10,O285,0):'Nhập liệu'!$C$10000,0)+O285)</f>
        <v/>
      </c>
    </row>
    <row r="287" spans="2:15">
      <c r="B287" s="264" t="str">
        <f ca="1">IF($O287="","",INDEX('Nhập liệu'!$B$10:$B$10000,'Chi tiết'!$O287))</f>
        <v/>
      </c>
      <c r="C287" s="160" t="str">
        <f ca="1">IF($O287="","",INDEX('Nhập liệu'!$D$10:$D$10000,'Chi tiết'!$O287))</f>
        <v/>
      </c>
      <c r="D287" s="275" t="str">
        <f ca="1">IF($O287="","",INDEX('Nhập liệu'!$E$10:$E$10000,'Chi tiết'!$O287))</f>
        <v/>
      </c>
      <c r="E287" s="274" t="str">
        <f ca="1">IF($O287="","",INDEX('Nhập liệu'!$F$10:$F$10000,'Chi tiết'!$O287))</f>
        <v/>
      </c>
      <c r="F287" s="275" t="str">
        <f ca="1">IF($O287="","",INDEX('Nhập liệu'!$G$10:$G$10000,'Chi tiết'!$O287))</f>
        <v/>
      </c>
      <c r="G287" s="275" t="str">
        <f ca="1">IF($O287="","",INDEX('Nhập liệu'!$H$10:$H$10000,'Chi tiết'!$O287))</f>
        <v/>
      </c>
      <c r="H287" s="275" t="str">
        <f ca="1">IF($O287="","",INDEX('Nhập liệu'!$I$10:$I$10000,'Chi tiết'!$O287))</f>
        <v/>
      </c>
      <c r="I287" s="275" t="str">
        <f ca="1">IF($O287="","",INDEX('Nhập liệu'!$J$10:$J$10000,'Chi tiết'!$O287))</f>
        <v/>
      </c>
      <c r="J287" s="275" t="str">
        <f ca="1">IF($O287="","",INDEX('Nhập liệu'!$K$10:$K$10000,'Chi tiết'!$O287))</f>
        <v/>
      </c>
      <c r="K287" s="275" t="str">
        <f ca="1">IF($O287="","",INDEX('Nhập liệu'!$L$10:$L$10000,'Chi tiết'!$O287))</f>
        <v/>
      </c>
      <c r="L287" s="275" t="str">
        <f ca="1">IF($O287="","",INDEX('Nhập liệu'!$M$10:$M$10000,'Chi tiết'!$O287))</f>
        <v/>
      </c>
      <c r="M287" s="275" t="str">
        <f ca="1">IF($O287="","",INDEX('Nhập liệu'!$N$10:$N$10000,'Chi tiết'!$O287))</f>
        <v/>
      </c>
      <c r="N287" s="275" t="str">
        <f ca="1">IF($O287="","",INDEX('Nhập liệu'!$O$10:$O$10000,'Chi tiết'!$O287))</f>
        <v/>
      </c>
      <c r="O287" s="266" t="str">
        <f ca="1">IF(TYPE(MATCH($D$6,OFFSET('Nhập liệu'!$C$10,O286,0):'Nhập liệu'!$C$10000,0)+O286)=16,"",MATCH($D$6,OFFSET('Nhập liệu'!$C$10,O286,0):'Nhập liệu'!$C$10000,0)+O286)</f>
        <v/>
      </c>
    </row>
    <row r="288" spans="2:15">
      <c r="B288" s="264" t="str">
        <f ca="1">IF($O288="","",INDEX('Nhập liệu'!$B$10:$B$10000,'Chi tiết'!$O288))</f>
        <v/>
      </c>
      <c r="C288" s="160" t="str">
        <f ca="1">IF($O288="","",INDEX('Nhập liệu'!$D$10:$D$10000,'Chi tiết'!$O288))</f>
        <v/>
      </c>
      <c r="D288" s="275" t="str">
        <f ca="1">IF($O288="","",INDEX('Nhập liệu'!$E$10:$E$10000,'Chi tiết'!$O288))</f>
        <v/>
      </c>
      <c r="E288" s="274" t="str">
        <f ca="1">IF($O288="","",INDEX('Nhập liệu'!$F$10:$F$10000,'Chi tiết'!$O288))</f>
        <v/>
      </c>
      <c r="F288" s="275" t="str">
        <f ca="1">IF($O288="","",INDEX('Nhập liệu'!$G$10:$G$10000,'Chi tiết'!$O288))</f>
        <v/>
      </c>
      <c r="G288" s="275" t="str">
        <f ca="1">IF($O288="","",INDEX('Nhập liệu'!$H$10:$H$10000,'Chi tiết'!$O288))</f>
        <v/>
      </c>
      <c r="H288" s="275" t="str">
        <f ca="1">IF($O288="","",INDEX('Nhập liệu'!$I$10:$I$10000,'Chi tiết'!$O288))</f>
        <v/>
      </c>
      <c r="I288" s="275" t="str">
        <f ca="1">IF($O288="","",INDEX('Nhập liệu'!$J$10:$J$10000,'Chi tiết'!$O288))</f>
        <v/>
      </c>
      <c r="J288" s="275" t="str">
        <f ca="1">IF($O288="","",INDEX('Nhập liệu'!$K$10:$K$10000,'Chi tiết'!$O288))</f>
        <v/>
      </c>
      <c r="K288" s="275" t="str">
        <f ca="1">IF($O288="","",INDEX('Nhập liệu'!$L$10:$L$10000,'Chi tiết'!$O288))</f>
        <v/>
      </c>
      <c r="L288" s="275" t="str">
        <f ca="1">IF($O288="","",INDEX('Nhập liệu'!$M$10:$M$10000,'Chi tiết'!$O288))</f>
        <v/>
      </c>
      <c r="M288" s="275" t="str">
        <f ca="1">IF($O288="","",INDEX('Nhập liệu'!$N$10:$N$10000,'Chi tiết'!$O288))</f>
        <v/>
      </c>
      <c r="N288" s="275" t="str">
        <f ca="1">IF($O288="","",INDEX('Nhập liệu'!$O$10:$O$10000,'Chi tiết'!$O288))</f>
        <v/>
      </c>
      <c r="O288" s="266" t="str">
        <f ca="1">IF(TYPE(MATCH($D$6,OFFSET('Nhập liệu'!$C$10,O287,0):'Nhập liệu'!$C$10000,0)+O287)=16,"",MATCH($D$6,OFFSET('Nhập liệu'!$C$10,O287,0):'Nhập liệu'!$C$10000,0)+O287)</f>
        <v/>
      </c>
    </row>
    <row r="289" spans="2:15">
      <c r="B289" s="264" t="str">
        <f ca="1">IF($O289="","",INDEX('Nhập liệu'!$B$10:$B$10000,'Chi tiết'!$O289))</f>
        <v/>
      </c>
      <c r="C289" s="160" t="str">
        <f ca="1">IF($O289="","",INDEX('Nhập liệu'!$D$10:$D$10000,'Chi tiết'!$O289))</f>
        <v/>
      </c>
      <c r="D289" s="275" t="str">
        <f ca="1">IF($O289="","",INDEX('Nhập liệu'!$E$10:$E$10000,'Chi tiết'!$O289))</f>
        <v/>
      </c>
      <c r="E289" s="274" t="str">
        <f ca="1">IF($O289="","",INDEX('Nhập liệu'!$F$10:$F$10000,'Chi tiết'!$O289))</f>
        <v/>
      </c>
      <c r="F289" s="275" t="str">
        <f ca="1">IF($O289="","",INDEX('Nhập liệu'!$G$10:$G$10000,'Chi tiết'!$O289))</f>
        <v/>
      </c>
      <c r="G289" s="275" t="str">
        <f ca="1">IF($O289="","",INDEX('Nhập liệu'!$H$10:$H$10000,'Chi tiết'!$O289))</f>
        <v/>
      </c>
      <c r="H289" s="275" t="str">
        <f ca="1">IF($O289="","",INDEX('Nhập liệu'!$I$10:$I$10000,'Chi tiết'!$O289))</f>
        <v/>
      </c>
      <c r="I289" s="275" t="str">
        <f ca="1">IF($O289="","",INDEX('Nhập liệu'!$J$10:$J$10000,'Chi tiết'!$O289))</f>
        <v/>
      </c>
      <c r="J289" s="275" t="str">
        <f ca="1">IF($O289="","",INDEX('Nhập liệu'!$K$10:$K$10000,'Chi tiết'!$O289))</f>
        <v/>
      </c>
      <c r="K289" s="275" t="str">
        <f ca="1">IF($O289="","",INDEX('Nhập liệu'!$L$10:$L$10000,'Chi tiết'!$O289))</f>
        <v/>
      </c>
      <c r="L289" s="275" t="str">
        <f ca="1">IF($O289="","",INDEX('Nhập liệu'!$M$10:$M$10000,'Chi tiết'!$O289))</f>
        <v/>
      </c>
      <c r="M289" s="275" t="str">
        <f ca="1">IF($O289="","",INDEX('Nhập liệu'!$N$10:$N$10000,'Chi tiết'!$O289))</f>
        <v/>
      </c>
      <c r="N289" s="275" t="str">
        <f ca="1">IF($O289="","",INDEX('Nhập liệu'!$O$10:$O$10000,'Chi tiết'!$O289))</f>
        <v/>
      </c>
      <c r="O289" s="266" t="str">
        <f ca="1">IF(TYPE(MATCH($D$6,OFFSET('Nhập liệu'!$C$10,O288,0):'Nhập liệu'!$C$10000,0)+O288)=16,"",MATCH($D$6,OFFSET('Nhập liệu'!$C$10,O288,0):'Nhập liệu'!$C$10000,0)+O288)</f>
        <v/>
      </c>
    </row>
    <row r="290" spans="2:15">
      <c r="B290" s="264" t="str">
        <f ca="1">IF($O290="","",INDEX('Nhập liệu'!$B$10:$B$10000,'Chi tiết'!$O290))</f>
        <v/>
      </c>
      <c r="C290" s="160" t="str">
        <f ca="1">IF($O290="","",INDEX('Nhập liệu'!$D$10:$D$10000,'Chi tiết'!$O290))</f>
        <v/>
      </c>
      <c r="D290" s="275" t="str">
        <f ca="1">IF($O290="","",INDEX('Nhập liệu'!$E$10:$E$10000,'Chi tiết'!$O290))</f>
        <v/>
      </c>
      <c r="E290" s="274" t="str">
        <f ca="1">IF($O290="","",INDEX('Nhập liệu'!$F$10:$F$10000,'Chi tiết'!$O290))</f>
        <v/>
      </c>
      <c r="F290" s="275" t="str">
        <f ca="1">IF($O290="","",INDEX('Nhập liệu'!$G$10:$G$10000,'Chi tiết'!$O290))</f>
        <v/>
      </c>
      <c r="G290" s="275" t="str">
        <f ca="1">IF($O290="","",INDEX('Nhập liệu'!$H$10:$H$10000,'Chi tiết'!$O290))</f>
        <v/>
      </c>
      <c r="H290" s="275" t="str">
        <f ca="1">IF($O290="","",INDEX('Nhập liệu'!$I$10:$I$10000,'Chi tiết'!$O290))</f>
        <v/>
      </c>
      <c r="I290" s="275" t="str">
        <f ca="1">IF($O290="","",INDEX('Nhập liệu'!$J$10:$J$10000,'Chi tiết'!$O290))</f>
        <v/>
      </c>
      <c r="J290" s="275" t="str">
        <f ca="1">IF($O290="","",INDEX('Nhập liệu'!$K$10:$K$10000,'Chi tiết'!$O290))</f>
        <v/>
      </c>
      <c r="K290" s="275" t="str">
        <f ca="1">IF($O290="","",INDEX('Nhập liệu'!$L$10:$L$10000,'Chi tiết'!$O290))</f>
        <v/>
      </c>
      <c r="L290" s="275" t="str">
        <f ca="1">IF($O290="","",INDEX('Nhập liệu'!$M$10:$M$10000,'Chi tiết'!$O290))</f>
        <v/>
      </c>
      <c r="M290" s="275" t="str">
        <f ca="1">IF($O290="","",INDEX('Nhập liệu'!$N$10:$N$10000,'Chi tiết'!$O290))</f>
        <v/>
      </c>
      <c r="N290" s="275" t="str">
        <f ca="1">IF($O290="","",INDEX('Nhập liệu'!$O$10:$O$10000,'Chi tiết'!$O290))</f>
        <v/>
      </c>
      <c r="O290" s="266" t="str">
        <f ca="1">IF(TYPE(MATCH($D$6,OFFSET('Nhập liệu'!$C$10,O289,0):'Nhập liệu'!$C$10000,0)+O289)=16,"",MATCH($D$6,OFFSET('Nhập liệu'!$C$10,O289,0):'Nhập liệu'!$C$10000,0)+O289)</f>
        <v/>
      </c>
    </row>
    <row r="291" spans="2:15">
      <c r="B291" s="264" t="str">
        <f ca="1">IF($O291="","",INDEX('Nhập liệu'!$B$10:$B$10000,'Chi tiết'!$O291))</f>
        <v/>
      </c>
      <c r="C291" s="160" t="str">
        <f ca="1">IF($O291="","",INDEX('Nhập liệu'!$D$10:$D$10000,'Chi tiết'!$O291))</f>
        <v/>
      </c>
      <c r="D291" s="275" t="str">
        <f ca="1">IF($O291="","",INDEX('Nhập liệu'!$E$10:$E$10000,'Chi tiết'!$O291))</f>
        <v/>
      </c>
      <c r="E291" s="274" t="str">
        <f ca="1">IF($O291="","",INDEX('Nhập liệu'!$F$10:$F$10000,'Chi tiết'!$O291))</f>
        <v/>
      </c>
      <c r="F291" s="275" t="str">
        <f ca="1">IF($O291="","",INDEX('Nhập liệu'!$G$10:$G$10000,'Chi tiết'!$O291))</f>
        <v/>
      </c>
      <c r="G291" s="275" t="str">
        <f ca="1">IF($O291="","",INDEX('Nhập liệu'!$H$10:$H$10000,'Chi tiết'!$O291))</f>
        <v/>
      </c>
      <c r="H291" s="275" t="str">
        <f ca="1">IF($O291="","",INDEX('Nhập liệu'!$I$10:$I$10000,'Chi tiết'!$O291))</f>
        <v/>
      </c>
      <c r="I291" s="275" t="str">
        <f ca="1">IF($O291="","",INDEX('Nhập liệu'!$J$10:$J$10000,'Chi tiết'!$O291))</f>
        <v/>
      </c>
      <c r="J291" s="275" t="str">
        <f ca="1">IF($O291="","",INDEX('Nhập liệu'!$K$10:$K$10000,'Chi tiết'!$O291))</f>
        <v/>
      </c>
      <c r="K291" s="275" t="str">
        <f ca="1">IF($O291="","",INDEX('Nhập liệu'!$L$10:$L$10000,'Chi tiết'!$O291))</f>
        <v/>
      </c>
      <c r="L291" s="275" t="str">
        <f ca="1">IF($O291="","",INDEX('Nhập liệu'!$M$10:$M$10000,'Chi tiết'!$O291))</f>
        <v/>
      </c>
      <c r="M291" s="275" t="str">
        <f ca="1">IF($O291="","",INDEX('Nhập liệu'!$N$10:$N$10000,'Chi tiết'!$O291))</f>
        <v/>
      </c>
      <c r="N291" s="275" t="str">
        <f ca="1">IF($O291="","",INDEX('Nhập liệu'!$O$10:$O$10000,'Chi tiết'!$O291))</f>
        <v/>
      </c>
      <c r="O291" s="266" t="str">
        <f ca="1">IF(TYPE(MATCH($D$6,OFFSET('Nhập liệu'!$C$10,O290,0):'Nhập liệu'!$C$10000,0)+O290)=16,"",MATCH($D$6,OFFSET('Nhập liệu'!$C$10,O290,0):'Nhập liệu'!$C$10000,0)+O290)</f>
        <v/>
      </c>
    </row>
    <row r="292" spans="2:15">
      <c r="B292" s="264" t="str">
        <f ca="1">IF($O292="","",INDEX('Nhập liệu'!$B$10:$B$10000,'Chi tiết'!$O292))</f>
        <v/>
      </c>
      <c r="C292" s="160" t="str">
        <f ca="1">IF($O292="","",INDEX('Nhập liệu'!$D$10:$D$10000,'Chi tiết'!$O292))</f>
        <v/>
      </c>
      <c r="D292" s="275" t="str">
        <f ca="1">IF($O292="","",INDEX('Nhập liệu'!$E$10:$E$10000,'Chi tiết'!$O292))</f>
        <v/>
      </c>
      <c r="E292" s="274" t="str">
        <f ca="1">IF($O292="","",INDEX('Nhập liệu'!$F$10:$F$10000,'Chi tiết'!$O292))</f>
        <v/>
      </c>
      <c r="F292" s="275" t="str">
        <f ca="1">IF($O292="","",INDEX('Nhập liệu'!$G$10:$G$10000,'Chi tiết'!$O292))</f>
        <v/>
      </c>
      <c r="G292" s="275" t="str">
        <f ca="1">IF($O292="","",INDEX('Nhập liệu'!$H$10:$H$10000,'Chi tiết'!$O292))</f>
        <v/>
      </c>
      <c r="H292" s="275" t="str">
        <f ca="1">IF($O292="","",INDEX('Nhập liệu'!$I$10:$I$10000,'Chi tiết'!$O292))</f>
        <v/>
      </c>
      <c r="I292" s="275" t="str">
        <f ca="1">IF($O292="","",INDEX('Nhập liệu'!$J$10:$J$10000,'Chi tiết'!$O292))</f>
        <v/>
      </c>
      <c r="J292" s="275" t="str">
        <f ca="1">IF($O292="","",INDEX('Nhập liệu'!$K$10:$K$10000,'Chi tiết'!$O292))</f>
        <v/>
      </c>
      <c r="K292" s="275" t="str">
        <f ca="1">IF($O292="","",INDEX('Nhập liệu'!$L$10:$L$10000,'Chi tiết'!$O292))</f>
        <v/>
      </c>
      <c r="L292" s="275" t="str">
        <f ca="1">IF($O292="","",INDEX('Nhập liệu'!$M$10:$M$10000,'Chi tiết'!$O292))</f>
        <v/>
      </c>
      <c r="M292" s="275" t="str">
        <f ca="1">IF($O292="","",INDEX('Nhập liệu'!$N$10:$N$10000,'Chi tiết'!$O292))</f>
        <v/>
      </c>
      <c r="N292" s="275" t="str">
        <f ca="1">IF($O292="","",INDEX('Nhập liệu'!$O$10:$O$10000,'Chi tiết'!$O292))</f>
        <v/>
      </c>
      <c r="O292" s="266" t="str">
        <f ca="1">IF(TYPE(MATCH($D$6,OFFSET('Nhập liệu'!$C$10,O291,0):'Nhập liệu'!$C$10000,0)+O291)=16,"",MATCH($D$6,OFFSET('Nhập liệu'!$C$10,O291,0):'Nhập liệu'!$C$10000,0)+O291)</f>
        <v/>
      </c>
    </row>
    <row r="293" spans="2:15">
      <c r="B293" s="264" t="str">
        <f ca="1">IF($O293="","",INDEX('Nhập liệu'!$B$10:$B$10000,'Chi tiết'!$O293))</f>
        <v/>
      </c>
      <c r="C293" s="160" t="str">
        <f ca="1">IF($O293="","",INDEX('Nhập liệu'!$D$10:$D$10000,'Chi tiết'!$O293))</f>
        <v/>
      </c>
      <c r="D293" s="275" t="str">
        <f ca="1">IF($O293="","",INDEX('Nhập liệu'!$E$10:$E$10000,'Chi tiết'!$O293))</f>
        <v/>
      </c>
      <c r="E293" s="274" t="str">
        <f ca="1">IF($O293="","",INDEX('Nhập liệu'!$F$10:$F$10000,'Chi tiết'!$O293))</f>
        <v/>
      </c>
      <c r="F293" s="275" t="str">
        <f ca="1">IF($O293="","",INDEX('Nhập liệu'!$G$10:$G$10000,'Chi tiết'!$O293))</f>
        <v/>
      </c>
      <c r="G293" s="275" t="str">
        <f ca="1">IF($O293="","",INDEX('Nhập liệu'!$H$10:$H$10000,'Chi tiết'!$O293))</f>
        <v/>
      </c>
      <c r="H293" s="275" t="str">
        <f ca="1">IF($O293="","",INDEX('Nhập liệu'!$I$10:$I$10000,'Chi tiết'!$O293))</f>
        <v/>
      </c>
      <c r="I293" s="275" t="str">
        <f ca="1">IF($O293="","",INDEX('Nhập liệu'!$J$10:$J$10000,'Chi tiết'!$O293))</f>
        <v/>
      </c>
      <c r="J293" s="275" t="str">
        <f ca="1">IF($O293="","",INDEX('Nhập liệu'!$K$10:$K$10000,'Chi tiết'!$O293))</f>
        <v/>
      </c>
      <c r="K293" s="275" t="str">
        <f ca="1">IF($O293="","",INDEX('Nhập liệu'!$L$10:$L$10000,'Chi tiết'!$O293))</f>
        <v/>
      </c>
      <c r="L293" s="275" t="str">
        <f ca="1">IF($O293="","",INDEX('Nhập liệu'!$M$10:$M$10000,'Chi tiết'!$O293))</f>
        <v/>
      </c>
      <c r="M293" s="275" t="str">
        <f ca="1">IF($O293="","",INDEX('Nhập liệu'!$N$10:$N$10000,'Chi tiết'!$O293))</f>
        <v/>
      </c>
      <c r="N293" s="275" t="str">
        <f ca="1">IF($O293="","",INDEX('Nhập liệu'!$O$10:$O$10000,'Chi tiết'!$O293))</f>
        <v/>
      </c>
      <c r="O293" s="266" t="str">
        <f ca="1">IF(TYPE(MATCH($D$6,OFFSET('Nhập liệu'!$C$10,O292,0):'Nhập liệu'!$C$10000,0)+O292)=16,"",MATCH($D$6,OFFSET('Nhập liệu'!$C$10,O292,0):'Nhập liệu'!$C$10000,0)+O292)</f>
        <v/>
      </c>
    </row>
    <row r="294" spans="2:15">
      <c r="B294" s="264" t="str">
        <f ca="1">IF($O294="","",INDEX('Nhập liệu'!$B$10:$B$10000,'Chi tiết'!$O294))</f>
        <v/>
      </c>
      <c r="C294" s="160" t="str">
        <f ca="1">IF($O294="","",INDEX('Nhập liệu'!$D$10:$D$10000,'Chi tiết'!$O294))</f>
        <v/>
      </c>
      <c r="D294" s="275" t="str">
        <f ca="1">IF($O294="","",INDEX('Nhập liệu'!$E$10:$E$10000,'Chi tiết'!$O294))</f>
        <v/>
      </c>
      <c r="E294" s="274" t="str">
        <f ca="1">IF($O294="","",INDEX('Nhập liệu'!$F$10:$F$10000,'Chi tiết'!$O294))</f>
        <v/>
      </c>
      <c r="F294" s="275" t="str">
        <f ca="1">IF($O294="","",INDEX('Nhập liệu'!$G$10:$G$10000,'Chi tiết'!$O294))</f>
        <v/>
      </c>
      <c r="G294" s="275" t="str">
        <f ca="1">IF($O294="","",INDEX('Nhập liệu'!$H$10:$H$10000,'Chi tiết'!$O294))</f>
        <v/>
      </c>
      <c r="H294" s="275" t="str">
        <f ca="1">IF($O294="","",INDEX('Nhập liệu'!$I$10:$I$10000,'Chi tiết'!$O294))</f>
        <v/>
      </c>
      <c r="I294" s="275" t="str">
        <f ca="1">IF($O294="","",INDEX('Nhập liệu'!$J$10:$J$10000,'Chi tiết'!$O294))</f>
        <v/>
      </c>
      <c r="J294" s="275" t="str">
        <f ca="1">IF($O294="","",INDEX('Nhập liệu'!$K$10:$K$10000,'Chi tiết'!$O294))</f>
        <v/>
      </c>
      <c r="K294" s="275" t="str">
        <f ca="1">IF($O294="","",INDEX('Nhập liệu'!$L$10:$L$10000,'Chi tiết'!$O294))</f>
        <v/>
      </c>
      <c r="L294" s="275" t="str">
        <f ca="1">IF($O294="","",INDEX('Nhập liệu'!$M$10:$M$10000,'Chi tiết'!$O294))</f>
        <v/>
      </c>
      <c r="M294" s="275" t="str">
        <f ca="1">IF($O294="","",INDEX('Nhập liệu'!$N$10:$N$10000,'Chi tiết'!$O294))</f>
        <v/>
      </c>
      <c r="N294" s="275" t="str">
        <f ca="1">IF($O294="","",INDEX('Nhập liệu'!$O$10:$O$10000,'Chi tiết'!$O294))</f>
        <v/>
      </c>
      <c r="O294" s="266" t="str">
        <f ca="1">IF(TYPE(MATCH($D$6,OFFSET('Nhập liệu'!$C$10,O293,0):'Nhập liệu'!$C$10000,0)+O293)=16,"",MATCH($D$6,OFFSET('Nhập liệu'!$C$10,O293,0):'Nhập liệu'!$C$10000,0)+O293)</f>
        <v/>
      </c>
    </row>
    <row r="295" spans="2:15">
      <c r="B295" s="264" t="str">
        <f ca="1">IF($O295="","",INDEX('Nhập liệu'!$B$10:$B$10000,'Chi tiết'!$O295))</f>
        <v/>
      </c>
      <c r="C295" s="160" t="str">
        <f ca="1">IF($O295="","",INDEX('Nhập liệu'!$D$10:$D$10000,'Chi tiết'!$O295))</f>
        <v/>
      </c>
      <c r="D295" s="275" t="str">
        <f ca="1">IF($O295="","",INDEX('Nhập liệu'!$E$10:$E$10000,'Chi tiết'!$O295))</f>
        <v/>
      </c>
      <c r="E295" s="274" t="str">
        <f ca="1">IF($O295="","",INDEX('Nhập liệu'!$F$10:$F$10000,'Chi tiết'!$O295))</f>
        <v/>
      </c>
      <c r="F295" s="275" t="str">
        <f ca="1">IF($O295="","",INDEX('Nhập liệu'!$G$10:$G$10000,'Chi tiết'!$O295))</f>
        <v/>
      </c>
      <c r="G295" s="275" t="str">
        <f ca="1">IF($O295="","",INDEX('Nhập liệu'!$H$10:$H$10000,'Chi tiết'!$O295))</f>
        <v/>
      </c>
      <c r="H295" s="275" t="str">
        <f ca="1">IF($O295="","",INDEX('Nhập liệu'!$I$10:$I$10000,'Chi tiết'!$O295))</f>
        <v/>
      </c>
      <c r="I295" s="275" t="str">
        <f ca="1">IF($O295="","",INDEX('Nhập liệu'!$J$10:$J$10000,'Chi tiết'!$O295))</f>
        <v/>
      </c>
      <c r="J295" s="275" t="str">
        <f ca="1">IF($O295="","",INDEX('Nhập liệu'!$K$10:$K$10000,'Chi tiết'!$O295))</f>
        <v/>
      </c>
      <c r="K295" s="275" t="str">
        <f ca="1">IF($O295="","",INDEX('Nhập liệu'!$L$10:$L$10000,'Chi tiết'!$O295))</f>
        <v/>
      </c>
      <c r="L295" s="275" t="str">
        <f ca="1">IF($O295="","",INDEX('Nhập liệu'!$M$10:$M$10000,'Chi tiết'!$O295))</f>
        <v/>
      </c>
      <c r="M295" s="275" t="str">
        <f ca="1">IF($O295="","",INDEX('Nhập liệu'!$N$10:$N$10000,'Chi tiết'!$O295))</f>
        <v/>
      </c>
      <c r="N295" s="275" t="str">
        <f ca="1">IF($O295="","",INDEX('Nhập liệu'!$O$10:$O$10000,'Chi tiết'!$O295))</f>
        <v/>
      </c>
      <c r="O295" s="266" t="str">
        <f ca="1">IF(TYPE(MATCH($D$6,OFFSET('Nhập liệu'!$C$10,O294,0):'Nhập liệu'!$C$10000,0)+O294)=16,"",MATCH($D$6,OFFSET('Nhập liệu'!$C$10,O294,0):'Nhập liệu'!$C$10000,0)+O294)</f>
        <v/>
      </c>
    </row>
    <row r="296" spans="2:15">
      <c r="B296" s="264" t="str">
        <f ca="1">IF($O296="","",INDEX('Nhập liệu'!$B$10:$B$10000,'Chi tiết'!$O296))</f>
        <v/>
      </c>
      <c r="C296" s="160" t="str">
        <f ca="1">IF($O296="","",INDEX('Nhập liệu'!$D$10:$D$10000,'Chi tiết'!$O296))</f>
        <v/>
      </c>
      <c r="D296" s="275" t="str">
        <f ca="1">IF($O296="","",INDEX('Nhập liệu'!$E$10:$E$10000,'Chi tiết'!$O296))</f>
        <v/>
      </c>
      <c r="E296" s="274" t="str">
        <f ca="1">IF($O296="","",INDEX('Nhập liệu'!$F$10:$F$10000,'Chi tiết'!$O296))</f>
        <v/>
      </c>
      <c r="F296" s="275" t="str">
        <f ca="1">IF($O296="","",INDEX('Nhập liệu'!$G$10:$G$10000,'Chi tiết'!$O296))</f>
        <v/>
      </c>
      <c r="G296" s="275" t="str">
        <f ca="1">IF($O296="","",INDEX('Nhập liệu'!$H$10:$H$10000,'Chi tiết'!$O296))</f>
        <v/>
      </c>
      <c r="H296" s="275" t="str">
        <f ca="1">IF($O296="","",INDEX('Nhập liệu'!$I$10:$I$10000,'Chi tiết'!$O296))</f>
        <v/>
      </c>
      <c r="I296" s="275" t="str">
        <f ca="1">IF($O296="","",INDEX('Nhập liệu'!$J$10:$J$10000,'Chi tiết'!$O296))</f>
        <v/>
      </c>
      <c r="J296" s="275" t="str">
        <f ca="1">IF($O296="","",INDEX('Nhập liệu'!$K$10:$K$10000,'Chi tiết'!$O296))</f>
        <v/>
      </c>
      <c r="K296" s="275" t="str">
        <f ca="1">IF($O296="","",INDEX('Nhập liệu'!$L$10:$L$10000,'Chi tiết'!$O296))</f>
        <v/>
      </c>
      <c r="L296" s="275" t="str">
        <f ca="1">IF($O296="","",INDEX('Nhập liệu'!$M$10:$M$10000,'Chi tiết'!$O296))</f>
        <v/>
      </c>
      <c r="M296" s="275" t="str">
        <f ca="1">IF($O296="","",INDEX('Nhập liệu'!$N$10:$N$10000,'Chi tiết'!$O296))</f>
        <v/>
      </c>
      <c r="N296" s="275" t="str">
        <f ca="1">IF($O296="","",INDEX('Nhập liệu'!$O$10:$O$10000,'Chi tiết'!$O296))</f>
        <v/>
      </c>
      <c r="O296" s="266" t="str">
        <f ca="1">IF(TYPE(MATCH($D$6,OFFSET('Nhập liệu'!$C$10,O295,0):'Nhập liệu'!$C$10000,0)+O295)=16,"",MATCH($D$6,OFFSET('Nhập liệu'!$C$10,O295,0):'Nhập liệu'!$C$10000,0)+O295)</f>
        <v/>
      </c>
    </row>
    <row r="297" spans="2:15">
      <c r="B297" s="264" t="str">
        <f ca="1">IF($O297="","",INDEX('Nhập liệu'!$B$10:$B$10000,'Chi tiết'!$O297))</f>
        <v/>
      </c>
      <c r="C297" s="160" t="str">
        <f ca="1">IF($O297="","",INDEX('Nhập liệu'!$D$10:$D$10000,'Chi tiết'!$O297))</f>
        <v/>
      </c>
      <c r="D297" s="275" t="str">
        <f ca="1">IF($O297="","",INDEX('Nhập liệu'!$E$10:$E$10000,'Chi tiết'!$O297))</f>
        <v/>
      </c>
      <c r="E297" s="274" t="str">
        <f ca="1">IF($O297="","",INDEX('Nhập liệu'!$F$10:$F$10000,'Chi tiết'!$O297))</f>
        <v/>
      </c>
      <c r="F297" s="275" t="str">
        <f ca="1">IF($O297="","",INDEX('Nhập liệu'!$G$10:$G$10000,'Chi tiết'!$O297))</f>
        <v/>
      </c>
      <c r="G297" s="275" t="str">
        <f ca="1">IF($O297="","",INDEX('Nhập liệu'!$H$10:$H$10000,'Chi tiết'!$O297))</f>
        <v/>
      </c>
      <c r="H297" s="275" t="str">
        <f ca="1">IF($O297="","",INDEX('Nhập liệu'!$I$10:$I$10000,'Chi tiết'!$O297))</f>
        <v/>
      </c>
      <c r="I297" s="275" t="str">
        <f ca="1">IF($O297="","",INDEX('Nhập liệu'!$J$10:$J$10000,'Chi tiết'!$O297))</f>
        <v/>
      </c>
      <c r="J297" s="275" t="str">
        <f ca="1">IF($O297="","",INDEX('Nhập liệu'!$K$10:$K$10000,'Chi tiết'!$O297))</f>
        <v/>
      </c>
      <c r="K297" s="275" t="str">
        <f ca="1">IF($O297="","",INDEX('Nhập liệu'!$L$10:$L$10000,'Chi tiết'!$O297))</f>
        <v/>
      </c>
      <c r="L297" s="275" t="str">
        <f ca="1">IF($O297="","",INDEX('Nhập liệu'!$M$10:$M$10000,'Chi tiết'!$O297))</f>
        <v/>
      </c>
      <c r="M297" s="275" t="str">
        <f ca="1">IF($O297="","",INDEX('Nhập liệu'!$N$10:$N$10000,'Chi tiết'!$O297))</f>
        <v/>
      </c>
      <c r="N297" s="275" t="str">
        <f ca="1">IF($O297="","",INDEX('Nhập liệu'!$O$10:$O$10000,'Chi tiết'!$O297))</f>
        <v/>
      </c>
      <c r="O297" s="266" t="str">
        <f ca="1">IF(TYPE(MATCH($D$6,OFFSET('Nhập liệu'!$C$10,O296,0):'Nhập liệu'!$C$10000,0)+O296)=16,"",MATCH($D$6,OFFSET('Nhập liệu'!$C$10,O296,0):'Nhập liệu'!$C$10000,0)+O296)</f>
        <v/>
      </c>
    </row>
    <row r="298" spans="2:15">
      <c r="B298" s="264" t="str">
        <f ca="1">IF($O298="","",INDEX('Nhập liệu'!$B$10:$B$10000,'Chi tiết'!$O298))</f>
        <v/>
      </c>
      <c r="C298" s="160" t="str">
        <f ca="1">IF($O298="","",INDEX('Nhập liệu'!$D$10:$D$10000,'Chi tiết'!$O298))</f>
        <v/>
      </c>
      <c r="D298" s="275" t="str">
        <f ca="1">IF($O298="","",INDEX('Nhập liệu'!$E$10:$E$10000,'Chi tiết'!$O298))</f>
        <v/>
      </c>
      <c r="E298" s="274" t="str">
        <f ca="1">IF($O298="","",INDEX('Nhập liệu'!$F$10:$F$10000,'Chi tiết'!$O298))</f>
        <v/>
      </c>
      <c r="F298" s="275" t="str">
        <f ca="1">IF($O298="","",INDEX('Nhập liệu'!$G$10:$G$10000,'Chi tiết'!$O298))</f>
        <v/>
      </c>
      <c r="G298" s="275" t="str">
        <f ca="1">IF($O298="","",INDEX('Nhập liệu'!$H$10:$H$10000,'Chi tiết'!$O298))</f>
        <v/>
      </c>
      <c r="H298" s="275" t="str">
        <f ca="1">IF($O298="","",INDEX('Nhập liệu'!$I$10:$I$10000,'Chi tiết'!$O298))</f>
        <v/>
      </c>
      <c r="I298" s="275" t="str">
        <f ca="1">IF($O298="","",INDEX('Nhập liệu'!$J$10:$J$10000,'Chi tiết'!$O298))</f>
        <v/>
      </c>
      <c r="J298" s="275" t="str">
        <f ca="1">IF($O298="","",INDEX('Nhập liệu'!$K$10:$K$10000,'Chi tiết'!$O298))</f>
        <v/>
      </c>
      <c r="K298" s="275" t="str">
        <f ca="1">IF($O298="","",INDEX('Nhập liệu'!$L$10:$L$10000,'Chi tiết'!$O298))</f>
        <v/>
      </c>
      <c r="L298" s="275" t="str">
        <f ca="1">IF($O298="","",INDEX('Nhập liệu'!$M$10:$M$10000,'Chi tiết'!$O298))</f>
        <v/>
      </c>
      <c r="M298" s="275" t="str">
        <f ca="1">IF($O298="","",INDEX('Nhập liệu'!$N$10:$N$10000,'Chi tiết'!$O298))</f>
        <v/>
      </c>
      <c r="N298" s="275" t="str">
        <f ca="1">IF($O298="","",INDEX('Nhập liệu'!$O$10:$O$10000,'Chi tiết'!$O298))</f>
        <v/>
      </c>
      <c r="O298" s="266" t="str">
        <f ca="1">IF(TYPE(MATCH($D$6,OFFSET('Nhập liệu'!$C$10,O297,0):'Nhập liệu'!$C$10000,0)+O297)=16,"",MATCH($D$6,OFFSET('Nhập liệu'!$C$10,O297,0):'Nhập liệu'!$C$10000,0)+O297)</f>
        <v/>
      </c>
    </row>
    <row r="299" spans="2:15">
      <c r="B299" s="264" t="str">
        <f ca="1">IF($O299="","",INDEX('Nhập liệu'!$B$10:$B$10000,'Chi tiết'!$O299))</f>
        <v/>
      </c>
      <c r="C299" s="160" t="str">
        <f ca="1">IF($O299="","",INDEX('Nhập liệu'!$D$10:$D$10000,'Chi tiết'!$O299))</f>
        <v/>
      </c>
      <c r="D299" s="275" t="str">
        <f ca="1">IF($O299="","",INDEX('Nhập liệu'!$E$10:$E$10000,'Chi tiết'!$O299))</f>
        <v/>
      </c>
      <c r="E299" s="274" t="str">
        <f ca="1">IF($O299="","",INDEX('Nhập liệu'!$F$10:$F$10000,'Chi tiết'!$O299))</f>
        <v/>
      </c>
      <c r="F299" s="275" t="str">
        <f ca="1">IF($O299="","",INDEX('Nhập liệu'!$G$10:$G$10000,'Chi tiết'!$O299))</f>
        <v/>
      </c>
      <c r="G299" s="275" t="str">
        <f ca="1">IF($O299="","",INDEX('Nhập liệu'!$H$10:$H$10000,'Chi tiết'!$O299))</f>
        <v/>
      </c>
      <c r="H299" s="275" t="str">
        <f ca="1">IF($O299="","",INDEX('Nhập liệu'!$I$10:$I$10000,'Chi tiết'!$O299))</f>
        <v/>
      </c>
      <c r="I299" s="275" t="str">
        <f ca="1">IF($O299="","",INDEX('Nhập liệu'!$J$10:$J$10000,'Chi tiết'!$O299))</f>
        <v/>
      </c>
      <c r="J299" s="275" t="str">
        <f ca="1">IF($O299="","",INDEX('Nhập liệu'!$K$10:$K$10000,'Chi tiết'!$O299))</f>
        <v/>
      </c>
      <c r="K299" s="275" t="str">
        <f ca="1">IF($O299="","",INDEX('Nhập liệu'!$L$10:$L$10000,'Chi tiết'!$O299))</f>
        <v/>
      </c>
      <c r="L299" s="275" t="str">
        <f ca="1">IF($O299="","",INDEX('Nhập liệu'!$M$10:$M$10000,'Chi tiết'!$O299))</f>
        <v/>
      </c>
      <c r="M299" s="275" t="str">
        <f ca="1">IF($O299="","",INDEX('Nhập liệu'!$N$10:$N$10000,'Chi tiết'!$O299))</f>
        <v/>
      </c>
      <c r="N299" s="275" t="str">
        <f ca="1">IF($O299="","",INDEX('Nhập liệu'!$O$10:$O$10000,'Chi tiết'!$O299))</f>
        <v/>
      </c>
      <c r="O299" s="266" t="str">
        <f ca="1">IF(TYPE(MATCH($D$6,OFFSET('Nhập liệu'!$C$10,O298,0):'Nhập liệu'!$C$10000,0)+O298)=16,"",MATCH($D$6,OFFSET('Nhập liệu'!$C$10,O298,0):'Nhập liệu'!$C$10000,0)+O298)</f>
        <v/>
      </c>
    </row>
    <row r="300" spans="2:15">
      <c r="B300" s="264" t="str">
        <f ca="1">IF($O300="","",INDEX('Nhập liệu'!$B$10:$B$10000,'Chi tiết'!$O300))</f>
        <v/>
      </c>
      <c r="C300" s="160" t="str">
        <f ca="1">IF($O300="","",INDEX('Nhập liệu'!$D$10:$D$10000,'Chi tiết'!$O300))</f>
        <v/>
      </c>
      <c r="D300" s="275" t="str">
        <f ca="1">IF($O300="","",INDEX('Nhập liệu'!$E$10:$E$10000,'Chi tiết'!$O300))</f>
        <v/>
      </c>
      <c r="E300" s="274" t="str">
        <f ca="1">IF($O300="","",INDEX('Nhập liệu'!$F$10:$F$10000,'Chi tiết'!$O300))</f>
        <v/>
      </c>
      <c r="F300" s="275" t="str">
        <f ca="1">IF($O300="","",INDEX('Nhập liệu'!$G$10:$G$10000,'Chi tiết'!$O300))</f>
        <v/>
      </c>
      <c r="G300" s="275" t="str">
        <f ca="1">IF($O300="","",INDEX('Nhập liệu'!$H$10:$H$10000,'Chi tiết'!$O300))</f>
        <v/>
      </c>
      <c r="H300" s="275" t="str">
        <f ca="1">IF($O300="","",INDEX('Nhập liệu'!$I$10:$I$10000,'Chi tiết'!$O300))</f>
        <v/>
      </c>
      <c r="I300" s="275" t="str">
        <f ca="1">IF($O300="","",INDEX('Nhập liệu'!$J$10:$J$10000,'Chi tiết'!$O300))</f>
        <v/>
      </c>
      <c r="J300" s="275" t="str">
        <f ca="1">IF($O300="","",INDEX('Nhập liệu'!$K$10:$K$10000,'Chi tiết'!$O300))</f>
        <v/>
      </c>
      <c r="K300" s="275" t="str">
        <f ca="1">IF($O300="","",INDEX('Nhập liệu'!$L$10:$L$10000,'Chi tiết'!$O300))</f>
        <v/>
      </c>
      <c r="L300" s="275" t="str">
        <f ca="1">IF($O300="","",INDEX('Nhập liệu'!$M$10:$M$10000,'Chi tiết'!$O300))</f>
        <v/>
      </c>
      <c r="M300" s="275" t="str">
        <f ca="1">IF($O300="","",INDEX('Nhập liệu'!$N$10:$N$10000,'Chi tiết'!$O300))</f>
        <v/>
      </c>
      <c r="N300" s="275" t="str">
        <f ca="1">IF($O300="","",INDEX('Nhập liệu'!$O$10:$O$10000,'Chi tiết'!$O300))</f>
        <v/>
      </c>
      <c r="O300" s="266" t="str">
        <f ca="1">IF(TYPE(MATCH($D$6,OFFSET('Nhập liệu'!$C$10,O299,0):'Nhập liệu'!$C$10000,0)+O299)=16,"",MATCH($D$6,OFFSET('Nhập liệu'!$C$10,O299,0):'Nhập liệu'!$C$10000,0)+O299)</f>
        <v/>
      </c>
    </row>
    <row r="301" spans="2:15">
      <c r="B301" s="264" t="str">
        <f ca="1">IF($O301="","",INDEX('Nhập liệu'!$B$10:$B$10000,'Chi tiết'!$O301))</f>
        <v/>
      </c>
      <c r="C301" s="160" t="str">
        <f ca="1">IF($O301="","",INDEX('Nhập liệu'!$D$10:$D$10000,'Chi tiết'!$O301))</f>
        <v/>
      </c>
      <c r="D301" s="275" t="str">
        <f ca="1">IF($O301="","",INDEX('Nhập liệu'!$E$10:$E$10000,'Chi tiết'!$O301))</f>
        <v/>
      </c>
      <c r="E301" s="274" t="str">
        <f ca="1">IF($O301="","",INDEX('Nhập liệu'!$F$10:$F$10000,'Chi tiết'!$O301))</f>
        <v/>
      </c>
      <c r="F301" s="275" t="str">
        <f ca="1">IF($O301="","",INDEX('Nhập liệu'!$G$10:$G$10000,'Chi tiết'!$O301))</f>
        <v/>
      </c>
      <c r="G301" s="275" t="str">
        <f ca="1">IF($O301="","",INDEX('Nhập liệu'!$H$10:$H$10000,'Chi tiết'!$O301))</f>
        <v/>
      </c>
      <c r="H301" s="275" t="str">
        <f ca="1">IF($O301="","",INDEX('Nhập liệu'!$I$10:$I$10000,'Chi tiết'!$O301))</f>
        <v/>
      </c>
      <c r="I301" s="275" t="str">
        <f ca="1">IF($O301="","",INDEX('Nhập liệu'!$J$10:$J$10000,'Chi tiết'!$O301))</f>
        <v/>
      </c>
      <c r="J301" s="275" t="str">
        <f ca="1">IF($O301="","",INDEX('Nhập liệu'!$K$10:$K$10000,'Chi tiết'!$O301))</f>
        <v/>
      </c>
      <c r="K301" s="275" t="str">
        <f ca="1">IF($O301="","",INDEX('Nhập liệu'!$L$10:$L$10000,'Chi tiết'!$O301))</f>
        <v/>
      </c>
      <c r="L301" s="275" t="str">
        <f ca="1">IF($O301="","",INDEX('Nhập liệu'!$M$10:$M$10000,'Chi tiết'!$O301))</f>
        <v/>
      </c>
      <c r="M301" s="275" t="str">
        <f ca="1">IF($O301="","",INDEX('Nhập liệu'!$N$10:$N$10000,'Chi tiết'!$O301))</f>
        <v/>
      </c>
      <c r="N301" s="275" t="str">
        <f ca="1">IF($O301="","",INDEX('Nhập liệu'!$O$10:$O$10000,'Chi tiết'!$O301))</f>
        <v/>
      </c>
      <c r="O301" s="266" t="str">
        <f ca="1">IF(TYPE(MATCH($D$6,OFFSET('Nhập liệu'!$C$10,O300,0):'Nhập liệu'!$C$10000,0)+O300)=16,"",MATCH($D$6,OFFSET('Nhập liệu'!$C$10,O300,0):'Nhập liệu'!$C$10000,0)+O300)</f>
        <v/>
      </c>
    </row>
    <row r="302" spans="2:15">
      <c r="B302" s="264" t="str">
        <f ca="1">IF($O302="","",INDEX('Nhập liệu'!$B$10:$B$10000,'Chi tiết'!$O302))</f>
        <v/>
      </c>
      <c r="C302" s="160" t="str">
        <f ca="1">IF($O302="","",INDEX('Nhập liệu'!$D$10:$D$10000,'Chi tiết'!$O302))</f>
        <v/>
      </c>
      <c r="D302" s="275" t="str">
        <f ca="1">IF($O302="","",INDEX('Nhập liệu'!$E$10:$E$10000,'Chi tiết'!$O302))</f>
        <v/>
      </c>
      <c r="E302" s="274" t="str">
        <f ca="1">IF($O302="","",INDEX('Nhập liệu'!$F$10:$F$10000,'Chi tiết'!$O302))</f>
        <v/>
      </c>
      <c r="F302" s="275" t="str">
        <f ca="1">IF($O302="","",INDEX('Nhập liệu'!$G$10:$G$10000,'Chi tiết'!$O302))</f>
        <v/>
      </c>
      <c r="G302" s="275" t="str">
        <f ca="1">IF($O302="","",INDEX('Nhập liệu'!$H$10:$H$10000,'Chi tiết'!$O302))</f>
        <v/>
      </c>
      <c r="H302" s="275" t="str">
        <f ca="1">IF($O302="","",INDEX('Nhập liệu'!$I$10:$I$10000,'Chi tiết'!$O302))</f>
        <v/>
      </c>
      <c r="I302" s="275" t="str">
        <f ca="1">IF($O302="","",INDEX('Nhập liệu'!$J$10:$J$10000,'Chi tiết'!$O302))</f>
        <v/>
      </c>
      <c r="J302" s="275" t="str">
        <f ca="1">IF($O302="","",INDEX('Nhập liệu'!$K$10:$K$10000,'Chi tiết'!$O302))</f>
        <v/>
      </c>
      <c r="K302" s="275" t="str">
        <f ca="1">IF($O302="","",INDEX('Nhập liệu'!$L$10:$L$10000,'Chi tiết'!$O302))</f>
        <v/>
      </c>
      <c r="L302" s="275" t="str">
        <f ca="1">IF($O302="","",INDEX('Nhập liệu'!$M$10:$M$10000,'Chi tiết'!$O302))</f>
        <v/>
      </c>
      <c r="M302" s="275" t="str">
        <f ca="1">IF($O302="","",INDEX('Nhập liệu'!$N$10:$N$10000,'Chi tiết'!$O302))</f>
        <v/>
      </c>
      <c r="N302" s="275" t="str">
        <f ca="1">IF($O302="","",INDEX('Nhập liệu'!$O$10:$O$10000,'Chi tiết'!$O302))</f>
        <v/>
      </c>
      <c r="O302" s="266" t="str">
        <f ca="1">IF(TYPE(MATCH($D$6,OFFSET('Nhập liệu'!$C$10,O301,0):'Nhập liệu'!$C$10000,0)+O301)=16,"",MATCH($D$6,OFFSET('Nhập liệu'!$C$10,O301,0):'Nhập liệu'!$C$10000,0)+O301)</f>
        <v/>
      </c>
    </row>
    <row r="303" spans="2:15">
      <c r="B303" s="264" t="str">
        <f ca="1">IF($O303="","",INDEX('Nhập liệu'!$B$10:$B$10000,'Chi tiết'!$O303))</f>
        <v/>
      </c>
      <c r="C303" s="160" t="str">
        <f ca="1">IF($O303="","",INDEX('Nhập liệu'!$D$10:$D$10000,'Chi tiết'!$O303))</f>
        <v/>
      </c>
      <c r="D303" s="275" t="str">
        <f ca="1">IF($O303="","",INDEX('Nhập liệu'!$E$10:$E$10000,'Chi tiết'!$O303))</f>
        <v/>
      </c>
      <c r="E303" s="274" t="str">
        <f ca="1">IF($O303="","",INDEX('Nhập liệu'!$F$10:$F$10000,'Chi tiết'!$O303))</f>
        <v/>
      </c>
      <c r="F303" s="275" t="str">
        <f ca="1">IF($O303="","",INDEX('Nhập liệu'!$G$10:$G$10000,'Chi tiết'!$O303))</f>
        <v/>
      </c>
      <c r="G303" s="275" t="str">
        <f ca="1">IF($O303="","",INDEX('Nhập liệu'!$H$10:$H$10000,'Chi tiết'!$O303))</f>
        <v/>
      </c>
      <c r="H303" s="275" t="str">
        <f ca="1">IF($O303="","",INDEX('Nhập liệu'!$I$10:$I$10000,'Chi tiết'!$O303))</f>
        <v/>
      </c>
      <c r="I303" s="275" t="str">
        <f ca="1">IF($O303="","",INDEX('Nhập liệu'!$J$10:$J$10000,'Chi tiết'!$O303))</f>
        <v/>
      </c>
      <c r="J303" s="275" t="str">
        <f ca="1">IF($O303="","",INDEX('Nhập liệu'!$K$10:$K$10000,'Chi tiết'!$O303))</f>
        <v/>
      </c>
      <c r="K303" s="275" t="str">
        <f ca="1">IF($O303="","",INDEX('Nhập liệu'!$L$10:$L$10000,'Chi tiết'!$O303))</f>
        <v/>
      </c>
      <c r="L303" s="275" t="str">
        <f ca="1">IF($O303="","",INDEX('Nhập liệu'!$M$10:$M$10000,'Chi tiết'!$O303))</f>
        <v/>
      </c>
      <c r="M303" s="275" t="str">
        <f ca="1">IF($O303="","",INDEX('Nhập liệu'!$N$10:$N$10000,'Chi tiết'!$O303))</f>
        <v/>
      </c>
      <c r="N303" s="275" t="str">
        <f ca="1">IF($O303="","",INDEX('Nhập liệu'!$O$10:$O$10000,'Chi tiết'!$O303))</f>
        <v/>
      </c>
      <c r="O303" s="266" t="str">
        <f ca="1">IF(TYPE(MATCH($D$6,OFFSET('Nhập liệu'!$C$10,O302,0):'Nhập liệu'!$C$10000,0)+O302)=16,"",MATCH($D$6,OFFSET('Nhập liệu'!$C$10,O302,0):'Nhập liệu'!$C$10000,0)+O302)</f>
        <v/>
      </c>
    </row>
    <row r="304" spans="2:15">
      <c r="B304" s="264" t="str">
        <f ca="1">IF($O304="","",INDEX('Nhập liệu'!$B$10:$B$10000,'Chi tiết'!$O304))</f>
        <v/>
      </c>
      <c r="C304" s="160" t="str">
        <f ca="1">IF($O304="","",INDEX('Nhập liệu'!$D$10:$D$10000,'Chi tiết'!$O304))</f>
        <v/>
      </c>
      <c r="D304" s="275" t="str">
        <f ca="1">IF($O304="","",INDEX('Nhập liệu'!$E$10:$E$10000,'Chi tiết'!$O304))</f>
        <v/>
      </c>
      <c r="E304" s="274" t="str">
        <f ca="1">IF($O304="","",INDEX('Nhập liệu'!$F$10:$F$10000,'Chi tiết'!$O304))</f>
        <v/>
      </c>
      <c r="F304" s="275" t="str">
        <f ca="1">IF($O304="","",INDEX('Nhập liệu'!$G$10:$G$10000,'Chi tiết'!$O304))</f>
        <v/>
      </c>
      <c r="G304" s="275" t="str">
        <f ca="1">IF($O304="","",INDEX('Nhập liệu'!$H$10:$H$10000,'Chi tiết'!$O304))</f>
        <v/>
      </c>
      <c r="H304" s="275" t="str">
        <f ca="1">IF($O304="","",INDEX('Nhập liệu'!$I$10:$I$10000,'Chi tiết'!$O304))</f>
        <v/>
      </c>
      <c r="I304" s="275" t="str">
        <f ca="1">IF($O304="","",INDEX('Nhập liệu'!$J$10:$J$10000,'Chi tiết'!$O304))</f>
        <v/>
      </c>
      <c r="J304" s="275" t="str">
        <f ca="1">IF($O304="","",INDEX('Nhập liệu'!$K$10:$K$10000,'Chi tiết'!$O304))</f>
        <v/>
      </c>
      <c r="K304" s="275" t="str">
        <f ca="1">IF($O304="","",INDEX('Nhập liệu'!$L$10:$L$10000,'Chi tiết'!$O304))</f>
        <v/>
      </c>
      <c r="L304" s="275" t="str">
        <f ca="1">IF($O304="","",INDEX('Nhập liệu'!$M$10:$M$10000,'Chi tiết'!$O304))</f>
        <v/>
      </c>
      <c r="M304" s="275" t="str">
        <f ca="1">IF($O304="","",INDEX('Nhập liệu'!$N$10:$N$10000,'Chi tiết'!$O304))</f>
        <v/>
      </c>
      <c r="N304" s="275" t="str">
        <f ca="1">IF($O304="","",INDEX('Nhập liệu'!$O$10:$O$10000,'Chi tiết'!$O304))</f>
        <v/>
      </c>
      <c r="O304" s="266" t="str">
        <f ca="1">IF(TYPE(MATCH($D$6,OFFSET('Nhập liệu'!$C$10,O303,0):'Nhập liệu'!$C$10000,0)+O303)=16,"",MATCH($D$6,OFFSET('Nhập liệu'!$C$10,O303,0):'Nhập liệu'!$C$10000,0)+O303)</f>
        <v/>
      </c>
    </row>
    <row r="305" spans="2:15">
      <c r="B305" s="264" t="str">
        <f ca="1">IF($O305="","",INDEX('Nhập liệu'!$B$10:$B$10000,'Chi tiết'!$O305))</f>
        <v/>
      </c>
      <c r="C305" s="160" t="str">
        <f ca="1">IF($O305="","",INDEX('Nhập liệu'!$D$10:$D$10000,'Chi tiết'!$O305))</f>
        <v/>
      </c>
      <c r="D305" s="275" t="str">
        <f ca="1">IF($O305="","",INDEX('Nhập liệu'!$E$10:$E$10000,'Chi tiết'!$O305))</f>
        <v/>
      </c>
      <c r="E305" s="274" t="str">
        <f ca="1">IF($O305="","",INDEX('Nhập liệu'!$F$10:$F$10000,'Chi tiết'!$O305))</f>
        <v/>
      </c>
      <c r="F305" s="275" t="str">
        <f ca="1">IF($O305="","",INDEX('Nhập liệu'!$G$10:$G$10000,'Chi tiết'!$O305))</f>
        <v/>
      </c>
      <c r="G305" s="275" t="str">
        <f ca="1">IF($O305="","",INDEX('Nhập liệu'!$H$10:$H$10000,'Chi tiết'!$O305))</f>
        <v/>
      </c>
      <c r="H305" s="275" t="str">
        <f ca="1">IF($O305="","",INDEX('Nhập liệu'!$I$10:$I$10000,'Chi tiết'!$O305))</f>
        <v/>
      </c>
      <c r="I305" s="275" t="str">
        <f ca="1">IF($O305="","",INDEX('Nhập liệu'!$J$10:$J$10000,'Chi tiết'!$O305))</f>
        <v/>
      </c>
      <c r="J305" s="275" t="str">
        <f ca="1">IF($O305="","",INDEX('Nhập liệu'!$K$10:$K$10000,'Chi tiết'!$O305))</f>
        <v/>
      </c>
      <c r="K305" s="275" t="str">
        <f ca="1">IF($O305="","",INDEX('Nhập liệu'!$L$10:$L$10000,'Chi tiết'!$O305))</f>
        <v/>
      </c>
      <c r="L305" s="275" t="str">
        <f ca="1">IF($O305="","",INDEX('Nhập liệu'!$M$10:$M$10000,'Chi tiết'!$O305))</f>
        <v/>
      </c>
      <c r="M305" s="275" t="str">
        <f ca="1">IF($O305="","",INDEX('Nhập liệu'!$N$10:$N$10000,'Chi tiết'!$O305))</f>
        <v/>
      </c>
      <c r="N305" s="275" t="str">
        <f ca="1">IF($O305="","",INDEX('Nhập liệu'!$O$10:$O$10000,'Chi tiết'!$O305))</f>
        <v/>
      </c>
      <c r="O305" s="266" t="str">
        <f ca="1">IF(TYPE(MATCH($D$6,OFFSET('Nhập liệu'!$C$10,O304,0):'Nhập liệu'!$C$10000,0)+O304)=16,"",MATCH($D$6,OFFSET('Nhập liệu'!$C$10,O304,0):'Nhập liệu'!$C$10000,0)+O304)</f>
        <v/>
      </c>
    </row>
    <row r="306" spans="2:15">
      <c r="B306" s="264" t="str">
        <f ca="1">IF($O306="","",INDEX('Nhập liệu'!$B$10:$B$10000,'Chi tiết'!$O306))</f>
        <v/>
      </c>
      <c r="C306" s="160" t="str">
        <f ca="1">IF($O306="","",INDEX('Nhập liệu'!$D$10:$D$10000,'Chi tiết'!$O306))</f>
        <v/>
      </c>
      <c r="D306" s="275" t="str">
        <f ca="1">IF($O306="","",INDEX('Nhập liệu'!$E$10:$E$10000,'Chi tiết'!$O306))</f>
        <v/>
      </c>
      <c r="E306" s="274" t="str">
        <f ca="1">IF($O306="","",INDEX('Nhập liệu'!$F$10:$F$10000,'Chi tiết'!$O306))</f>
        <v/>
      </c>
      <c r="F306" s="275" t="str">
        <f ca="1">IF($O306="","",INDEX('Nhập liệu'!$G$10:$G$10000,'Chi tiết'!$O306))</f>
        <v/>
      </c>
      <c r="G306" s="275" t="str">
        <f ca="1">IF($O306="","",INDEX('Nhập liệu'!$H$10:$H$10000,'Chi tiết'!$O306))</f>
        <v/>
      </c>
      <c r="H306" s="275" t="str">
        <f ca="1">IF($O306="","",INDEX('Nhập liệu'!$I$10:$I$10000,'Chi tiết'!$O306))</f>
        <v/>
      </c>
      <c r="I306" s="275" t="str">
        <f ca="1">IF($O306="","",INDEX('Nhập liệu'!$J$10:$J$10000,'Chi tiết'!$O306))</f>
        <v/>
      </c>
      <c r="J306" s="275" t="str">
        <f ca="1">IF($O306="","",INDEX('Nhập liệu'!$K$10:$K$10000,'Chi tiết'!$O306))</f>
        <v/>
      </c>
      <c r="K306" s="275" t="str">
        <f ca="1">IF($O306="","",INDEX('Nhập liệu'!$L$10:$L$10000,'Chi tiết'!$O306))</f>
        <v/>
      </c>
      <c r="L306" s="275" t="str">
        <f ca="1">IF($O306="","",INDEX('Nhập liệu'!$M$10:$M$10000,'Chi tiết'!$O306))</f>
        <v/>
      </c>
      <c r="M306" s="275" t="str">
        <f ca="1">IF($O306="","",INDEX('Nhập liệu'!$N$10:$N$10000,'Chi tiết'!$O306))</f>
        <v/>
      </c>
      <c r="N306" s="275" t="str">
        <f ca="1">IF($O306="","",INDEX('Nhập liệu'!$O$10:$O$10000,'Chi tiết'!$O306))</f>
        <v/>
      </c>
      <c r="O306" s="266" t="str">
        <f ca="1">IF(TYPE(MATCH($D$6,OFFSET('Nhập liệu'!$C$10,O305,0):'Nhập liệu'!$C$10000,0)+O305)=16,"",MATCH($D$6,OFFSET('Nhập liệu'!$C$10,O305,0):'Nhập liệu'!$C$10000,0)+O305)</f>
        <v/>
      </c>
    </row>
    <row r="307" spans="2:15">
      <c r="B307" s="264" t="str">
        <f ca="1">IF($O307="","",INDEX('Nhập liệu'!$B$10:$B$10000,'Chi tiết'!$O307))</f>
        <v/>
      </c>
      <c r="C307" s="160" t="str">
        <f ca="1">IF($O307="","",INDEX('Nhập liệu'!$D$10:$D$10000,'Chi tiết'!$O307))</f>
        <v/>
      </c>
      <c r="D307" s="275" t="str">
        <f ca="1">IF($O307="","",INDEX('Nhập liệu'!$E$10:$E$10000,'Chi tiết'!$O307))</f>
        <v/>
      </c>
      <c r="E307" s="274" t="str">
        <f ca="1">IF($O307="","",INDEX('Nhập liệu'!$F$10:$F$10000,'Chi tiết'!$O307))</f>
        <v/>
      </c>
      <c r="F307" s="275" t="str">
        <f ca="1">IF($O307="","",INDEX('Nhập liệu'!$G$10:$G$10000,'Chi tiết'!$O307))</f>
        <v/>
      </c>
      <c r="G307" s="275" t="str">
        <f ca="1">IF($O307="","",INDEX('Nhập liệu'!$H$10:$H$10000,'Chi tiết'!$O307))</f>
        <v/>
      </c>
      <c r="H307" s="275" t="str">
        <f ca="1">IF($O307="","",INDEX('Nhập liệu'!$I$10:$I$10000,'Chi tiết'!$O307))</f>
        <v/>
      </c>
      <c r="I307" s="275" t="str">
        <f ca="1">IF($O307="","",INDEX('Nhập liệu'!$J$10:$J$10000,'Chi tiết'!$O307))</f>
        <v/>
      </c>
      <c r="J307" s="275" t="str">
        <f ca="1">IF($O307="","",INDEX('Nhập liệu'!$K$10:$K$10000,'Chi tiết'!$O307))</f>
        <v/>
      </c>
      <c r="K307" s="275" t="str">
        <f ca="1">IF($O307="","",INDEX('Nhập liệu'!$L$10:$L$10000,'Chi tiết'!$O307))</f>
        <v/>
      </c>
      <c r="L307" s="275" t="str">
        <f ca="1">IF($O307="","",INDEX('Nhập liệu'!$M$10:$M$10000,'Chi tiết'!$O307))</f>
        <v/>
      </c>
      <c r="M307" s="275" t="str">
        <f ca="1">IF($O307="","",INDEX('Nhập liệu'!$N$10:$N$10000,'Chi tiết'!$O307))</f>
        <v/>
      </c>
      <c r="N307" s="275" t="str">
        <f ca="1">IF($O307="","",INDEX('Nhập liệu'!$O$10:$O$10000,'Chi tiết'!$O307))</f>
        <v/>
      </c>
      <c r="O307" s="266" t="str">
        <f ca="1">IF(TYPE(MATCH($D$6,OFFSET('Nhập liệu'!$C$10,O306,0):'Nhập liệu'!$C$10000,0)+O306)=16,"",MATCH($D$6,OFFSET('Nhập liệu'!$C$10,O306,0):'Nhập liệu'!$C$10000,0)+O306)</f>
        <v/>
      </c>
    </row>
    <row r="308" spans="2:15">
      <c r="B308" s="264" t="str">
        <f ca="1">IF($O308="","",INDEX('Nhập liệu'!$B$10:$B$10000,'Chi tiết'!$O308))</f>
        <v/>
      </c>
      <c r="C308" s="160" t="str">
        <f ca="1">IF($O308="","",INDEX('Nhập liệu'!$D$10:$D$10000,'Chi tiết'!$O308))</f>
        <v/>
      </c>
      <c r="D308" s="275" t="str">
        <f ca="1">IF($O308="","",INDEX('Nhập liệu'!$E$10:$E$10000,'Chi tiết'!$O308))</f>
        <v/>
      </c>
      <c r="E308" s="274" t="str">
        <f ca="1">IF($O308="","",INDEX('Nhập liệu'!$F$10:$F$10000,'Chi tiết'!$O308))</f>
        <v/>
      </c>
      <c r="F308" s="275" t="str">
        <f ca="1">IF($O308="","",INDEX('Nhập liệu'!$G$10:$G$10000,'Chi tiết'!$O308))</f>
        <v/>
      </c>
      <c r="G308" s="275" t="str">
        <f ca="1">IF($O308="","",INDEX('Nhập liệu'!$H$10:$H$10000,'Chi tiết'!$O308))</f>
        <v/>
      </c>
      <c r="H308" s="275" t="str">
        <f ca="1">IF($O308="","",INDEX('Nhập liệu'!$I$10:$I$10000,'Chi tiết'!$O308))</f>
        <v/>
      </c>
      <c r="I308" s="275" t="str">
        <f ca="1">IF($O308="","",INDEX('Nhập liệu'!$J$10:$J$10000,'Chi tiết'!$O308))</f>
        <v/>
      </c>
      <c r="J308" s="275" t="str">
        <f ca="1">IF($O308="","",INDEX('Nhập liệu'!$K$10:$K$10000,'Chi tiết'!$O308))</f>
        <v/>
      </c>
      <c r="K308" s="275" t="str">
        <f ca="1">IF($O308="","",INDEX('Nhập liệu'!$L$10:$L$10000,'Chi tiết'!$O308))</f>
        <v/>
      </c>
      <c r="L308" s="275" t="str">
        <f ca="1">IF($O308="","",INDEX('Nhập liệu'!$M$10:$M$10000,'Chi tiết'!$O308))</f>
        <v/>
      </c>
      <c r="M308" s="275" t="str">
        <f ca="1">IF($O308="","",INDEX('Nhập liệu'!$N$10:$N$10000,'Chi tiết'!$O308))</f>
        <v/>
      </c>
      <c r="N308" s="275" t="str">
        <f ca="1">IF($O308="","",INDEX('Nhập liệu'!$O$10:$O$10000,'Chi tiết'!$O308))</f>
        <v/>
      </c>
      <c r="O308" s="266" t="str">
        <f ca="1">IF(TYPE(MATCH($D$6,OFFSET('Nhập liệu'!$C$10,O307,0):'Nhập liệu'!$C$10000,0)+O307)=16,"",MATCH($D$6,OFFSET('Nhập liệu'!$C$10,O307,0):'Nhập liệu'!$C$10000,0)+O307)</f>
        <v/>
      </c>
    </row>
    <row r="309" spans="2:15">
      <c r="B309" s="264" t="str">
        <f ca="1">IF($O309="","",INDEX('Nhập liệu'!$B$10:$B$10000,'Chi tiết'!$O309))</f>
        <v/>
      </c>
      <c r="C309" s="160" t="str">
        <f ca="1">IF($O309="","",INDEX('Nhập liệu'!$D$10:$D$10000,'Chi tiết'!$O309))</f>
        <v/>
      </c>
      <c r="D309" s="275" t="str">
        <f ca="1">IF($O309="","",INDEX('Nhập liệu'!$E$10:$E$10000,'Chi tiết'!$O309))</f>
        <v/>
      </c>
      <c r="E309" s="274" t="str">
        <f ca="1">IF($O309="","",INDEX('Nhập liệu'!$F$10:$F$10000,'Chi tiết'!$O309))</f>
        <v/>
      </c>
      <c r="F309" s="275" t="str">
        <f ca="1">IF($O309="","",INDEX('Nhập liệu'!$G$10:$G$10000,'Chi tiết'!$O309))</f>
        <v/>
      </c>
      <c r="G309" s="275" t="str">
        <f ca="1">IF($O309="","",INDEX('Nhập liệu'!$H$10:$H$10000,'Chi tiết'!$O309))</f>
        <v/>
      </c>
      <c r="H309" s="275" t="str">
        <f ca="1">IF($O309="","",INDEX('Nhập liệu'!$I$10:$I$10000,'Chi tiết'!$O309))</f>
        <v/>
      </c>
      <c r="I309" s="275" t="str">
        <f ca="1">IF($O309="","",INDEX('Nhập liệu'!$J$10:$J$10000,'Chi tiết'!$O309))</f>
        <v/>
      </c>
      <c r="J309" s="275" t="str">
        <f ca="1">IF($O309="","",INDEX('Nhập liệu'!$K$10:$K$10000,'Chi tiết'!$O309))</f>
        <v/>
      </c>
      <c r="K309" s="275" t="str">
        <f ca="1">IF($O309="","",INDEX('Nhập liệu'!$L$10:$L$10000,'Chi tiết'!$O309))</f>
        <v/>
      </c>
      <c r="L309" s="275" t="str">
        <f ca="1">IF($O309="","",INDEX('Nhập liệu'!$M$10:$M$10000,'Chi tiết'!$O309))</f>
        <v/>
      </c>
      <c r="M309" s="275" t="str">
        <f ca="1">IF($O309="","",INDEX('Nhập liệu'!$N$10:$N$10000,'Chi tiết'!$O309))</f>
        <v/>
      </c>
      <c r="N309" s="275" t="str">
        <f ca="1">IF($O309="","",INDEX('Nhập liệu'!$O$10:$O$10000,'Chi tiết'!$O309))</f>
        <v/>
      </c>
      <c r="O309" s="266" t="str">
        <f ca="1">IF(TYPE(MATCH($D$6,OFFSET('Nhập liệu'!$C$10,O308,0):'Nhập liệu'!$C$10000,0)+O308)=16,"",MATCH($D$6,OFFSET('Nhập liệu'!$C$10,O308,0):'Nhập liệu'!$C$10000,0)+O308)</f>
        <v/>
      </c>
    </row>
    <row r="310" spans="2:15">
      <c r="B310" s="264" t="str">
        <f ca="1">IF($O310="","",INDEX('Nhập liệu'!$B$10:$B$10000,'Chi tiết'!$O310))</f>
        <v/>
      </c>
      <c r="C310" s="160" t="str">
        <f ca="1">IF($O310="","",INDEX('Nhập liệu'!$D$10:$D$10000,'Chi tiết'!$O310))</f>
        <v/>
      </c>
      <c r="D310" s="275" t="str">
        <f ca="1">IF($O310="","",INDEX('Nhập liệu'!$E$10:$E$10000,'Chi tiết'!$O310))</f>
        <v/>
      </c>
      <c r="E310" s="274" t="str">
        <f ca="1">IF($O310="","",INDEX('Nhập liệu'!$F$10:$F$10000,'Chi tiết'!$O310))</f>
        <v/>
      </c>
      <c r="F310" s="275" t="str">
        <f ca="1">IF($O310="","",INDEX('Nhập liệu'!$G$10:$G$10000,'Chi tiết'!$O310))</f>
        <v/>
      </c>
      <c r="G310" s="275" t="str">
        <f ca="1">IF($O310="","",INDEX('Nhập liệu'!$H$10:$H$10000,'Chi tiết'!$O310))</f>
        <v/>
      </c>
      <c r="H310" s="275" t="str">
        <f ca="1">IF($O310="","",INDEX('Nhập liệu'!$I$10:$I$10000,'Chi tiết'!$O310))</f>
        <v/>
      </c>
      <c r="I310" s="275" t="str">
        <f ca="1">IF($O310="","",INDEX('Nhập liệu'!$J$10:$J$10000,'Chi tiết'!$O310))</f>
        <v/>
      </c>
      <c r="J310" s="275" t="str">
        <f ca="1">IF($O310="","",INDEX('Nhập liệu'!$K$10:$K$10000,'Chi tiết'!$O310))</f>
        <v/>
      </c>
      <c r="K310" s="275" t="str">
        <f ca="1">IF($O310="","",INDEX('Nhập liệu'!$L$10:$L$10000,'Chi tiết'!$O310))</f>
        <v/>
      </c>
      <c r="L310" s="275" t="str">
        <f ca="1">IF($O310="","",INDEX('Nhập liệu'!$M$10:$M$10000,'Chi tiết'!$O310))</f>
        <v/>
      </c>
      <c r="M310" s="275" t="str">
        <f ca="1">IF($O310="","",INDEX('Nhập liệu'!$N$10:$N$10000,'Chi tiết'!$O310))</f>
        <v/>
      </c>
      <c r="N310" s="275" t="str">
        <f ca="1">IF($O310="","",INDEX('Nhập liệu'!$O$10:$O$10000,'Chi tiết'!$O310))</f>
        <v/>
      </c>
      <c r="O310" s="266" t="str">
        <f ca="1">IF(TYPE(MATCH($D$6,OFFSET('Nhập liệu'!$C$10,O309,0):'Nhập liệu'!$C$10000,0)+O309)=16,"",MATCH($D$6,OFFSET('Nhập liệu'!$C$10,O309,0):'Nhập liệu'!$C$10000,0)+O309)</f>
        <v/>
      </c>
    </row>
    <row r="311" spans="2:15">
      <c r="B311" s="264" t="str">
        <f ca="1">IF($O311="","",INDEX('Nhập liệu'!$B$10:$B$10000,'Chi tiết'!$O311))</f>
        <v/>
      </c>
      <c r="C311" s="160" t="str">
        <f ca="1">IF($O311="","",INDEX('Nhập liệu'!$D$10:$D$10000,'Chi tiết'!$O311))</f>
        <v/>
      </c>
      <c r="D311" s="275" t="str">
        <f ca="1">IF($O311="","",INDEX('Nhập liệu'!$E$10:$E$10000,'Chi tiết'!$O311))</f>
        <v/>
      </c>
      <c r="E311" s="274" t="str">
        <f ca="1">IF($O311="","",INDEX('Nhập liệu'!$F$10:$F$10000,'Chi tiết'!$O311))</f>
        <v/>
      </c>
      <c r="F311" s="275" t="str">
        <f ca="1">IF($O311="","",INDEX('Nhập liệu'!$G$10:$G$10000,'Chi tiết'!$O311))</f>
        <v/>
      </c>
      <c r="G311" s="275" t="str">
        <f ca="1">IF($O311="","",INDEX('Nhập liệu'!$H$10:$H$10000,'Chi tiết'!$O311))</f>
        <v/>
      </c>
      <c r="H311" s="275" t="str">
        <f ca="1">IF($O311="","",INDEX('Nhập liệu'!$I$10:$I$10000,'Chi tiết'!$O311))</f>
        <v/>
      </c>
      <c r="I311" s="275" t="str">
        <f ca="1">IF($O311="","",INDEX('Nhập liệu'!$J$10:$J$10000,'Chi tiết'!$O311))</f>
        <v/>
      </c>
      <c r="J311" s="275" t="str">
        <f ca="1">IF($O311="","",INDEX('Nhập liệu'!$K$10:$K$10000,'Chi tiết'!$O311))</f>
        <v/>
      </c>
      <c r="K311" s="275" t="str">
        <f ca="1">IF($O311="","",INDEX('Nhập liệu'!$L$10:$L$10000,'Chi tiết'!$O311))</f>
        <v/>
      </c>
      <c r="L311" s="275" t="str">
        <f ca="1">IF($O311="","",INDEX('Nhập liệu'!$M$10:$M$10000,'Chi tiết'!$O311))</f>
        <v/>
      </c>
      <c r="M311" s="275" t="str">
        <f ca="1">IF($O311="","",INDEX('Nhập liệu'!$N$10:$N$10000,'Chi tiết'!$O311))</f>
        <v/>
      </c>
      <c r="N311" s="275" t="str">
        <f ca="1">IF($O311="","",INDEX('Nhập liệu'!$O$10:$O$10000,'Chi tiết'!$O311))</f>
        <v/>
      </c>
      <c r="O311" s="266" t="str">
        <f ca="1">IF(TYPE(MATCH($D$6,OFFSET('Nhập liệu'!$C$10,O310,0):'Nhập liệu'!$C$10000,0)+O310)=16,"",MATCH($D$6,OFFSET('Nhập liệu'!$C$10,O310,0):'Nhập liệu'!$C$10000,0)+O310)</f>
        <v/>
      </c>
    </row>
    <row r="312" spans="2:15">
      <c r="B312" s="264" t="str">
        <f ca="1">IF($O312="","",INDEX('Nhập liệu'!$B$10:$B$10000,'Chi tiết'!$O312))</f>
        <v/>
      </c>
      <c r="C312" s="160" t="str">
        <f ca="1">IF($O312="","",INDEX('Nhập liệu'!$D$10:$D$10000,'Chi tiết'!$O312))</f>
        <v/>
      </c>
      <c r="D312" s="275" t="str">
        <f ca="1">IF($O312="","",INDEX('Nhập liệu'!$E$10:$E$10000,'Chi tiết'!$O312))</f>
        <v/>
      </c>
      <c r="E312" s="274" t="str">
        <f ca="1">IF($O312="","",INDEX('Nhập liệu'!$F$10:$F$10000,'Chi tiết'!$O312))</f>
        <v/>
      </c>
      <c r="F312" s="275" t="str">
        <f ca="1">IF($O312="","",INDEX('Nhập liệu'!$G$10:$G$10000,'Chi tiết'!$O312))</f>
        <v/>
      </c>
      <c r="G312" s="275" t="str">
        <f ca="1">IF($O312="","",INDEX('Nhập liệu'!$H$10:$H$10000,'Chi tiết'!$O312))</f>
        <v/>
      </c>
      <c r="H312" s="275" t="str">
        <f ca="1">IF($O312="","",INDEX('Nhập liệu'!$I$10:$I$10000,'Chi tiết'!$O312))</f>
        <v/>
      </c>
      <c r="I312" s="275" t="str">
        <f ca="1">IF($O312="","",INDEX('Nhập liệu'!$J$10:$J$10000,'Chi tiết'!$O312))</f>
        <v/>
      </c>
      <c r="J312" s="275" t="str">
        <f ca="1">IF($O312="","",INDEX('Nhập liệu'!$K$10:$K$10000,'Chi tiết'!$O312))</f>
        <v/>
      </c>
      <c r="K312" s="275" t="str">
        <f ca="1">IF($O312="","",INDEX('Nhập liệu'!$L$10:$L$10000,'Chi tiết'!$O312))</f>
        <v/>
      </c>
      <c r="L312" s="275" t="str">
        <f ca="1">IF($O312="","",INDEX('Nhập liệu'!$M$10:$M$10000,'Chi tiết'!$O312))</f>
        <v/>
      </c>
      <c r="M312" s="275" t="str">
        <f ca="1">IF($O312="","",INDEX('Nhập liệu'!$N$10:$N$10000,'Chi tiết'!$O312))</f>
        <v/>
      </c>
      <c r="N312" s="275" t="str">
        <f ca="1">IF($O312="","",INDEX('Nhập liệu'!$O$10:$O$10000,'Chi tiết'!$O312))</f>
        <v/>
      </c>
      <c r="O312" s="266" t="str">
        <f ca="1">IF(TYPE(MATCH($D$6,OFFSET('Nhập liệu'!$C$10,O311,0):'Nhập liệu'!$C$10000,0)+O311)=16,"",MATCH($D$6,OFFSET('Nhập liệu'!$C$10,O311,0):'Nhập liệu'!$C$10000,0)+O311)</f>
        <v/>
      </c>
    </row>
    <row r="313" spans="2:15">
      <c r="B313" s="264" t="str">
        <f ca="1">IF($O313="","",INDEX('Nhập liệu'!$B$10:$B$10000,'Chi tiết'!$O313))</f>
        <v/>
      </c>
      <c r="C313" s="160" t="str">
        <f ca="1">IF($O313="","",INDEX('Nhập liệu'!$D$10:$D$10000,'Chi tiết'!$O313))</f>
        <v/>
      </c>
      <c r="D313" s="275" t="str">
        <f ca="1">IF($O313="","",INDEX('Nhập liệu'!$E$10:$E$10000,'Chi tiết'!$O313))</f>
        <v/>
      </c>
      <c r="E313" s="274" t="str">
        <f ca="1">IF($O313="","",INDEX('Nhập liệu'!$F$10:$F$10000,'Chi tiết'!$O313))</f>
        <v/>
      </c>
      <c r="F313" s="275" t="str">
        <f ca="1">IF($O313="","",INDEX('Nhập liệu'!$G$10:$G$10000,'Chi tiết'!$O313))</f>
        <v/>
      </c>
      <c r="G313" s="275" t="str">
        <f ca="1">IF($O313="","",INDEX('Nhập liệu'!$H$10:$H$10000,'Chi tiết'!$O313))</f>
        <v/>
      </c>
      <c r="H313" s="275" t="str">
        <f ca="1">IF($O313="","",INDEX('Nhập liệu'!$I$10:$I$10000,'Chi tiết'!$O313))</f>
        <v/>
      </c>
      <c r="I313" s="275" t="str">
        <f ca="1">IF($O313="","",INDEX('Nhập liệu'!$J$10:$J$10000,'Chi tiết'!$O313))</f>
        <v/>
      </c>
      <c r="J313" s="275" t="str">
        <f ca="1">IF($O313="","",INDEX('Nhập liệu'!$K$10:$K$10000,'Chi tiết'!$O313))</f>
        <v/>
      </c>
      <c r="K313" s="275" t="str">
        <f ca="1">IF($O313="","",INDEX('Nhập liệu'!$L$10:$L$10000,'Chi tiết'!$O313))</f>
        <v/>
      </c>
      <c r="L313" s="275" t="str">
        <f ca="1">IF($O313="","",INDEX('Nhập liệu'!$M$10:$M$10000,'Chi tiết'!$O313))</f>
        <v/>
      </c>
      <c r="M313" s="275" t="str">
        <f ca="1">IF($O313="","",INDEX('Nhập liệu'!$N$10:$N$10000,'Chi tiết'!$O313))</f>
        <v/>
      </c>
      <c r="N313" s="275" t="str">
        <f ca="1">IF($O313="","",INDEX('Nhập liệu'!$O$10:$O$10000,'Chi tiết'!$O313))</f>
        <v/>
      </c>
      <c r="O313" s="266" t="str">
        <f ca="1">IF(TYPE(MATCH($D$6,OFFSET('Nhập liệu'!$C$10,O312,0):'Nhập liệu'!$C$10000,0)+O312)=16,"",MATCH($D$6,OFFSET('Nhập liệu'!$C$10,O312,0):'Nhập liệu'!$C$10000,0)+O312)</f>
        <v/>
      </c>
    </row>
    <row r="314" spans="2:15">
      <c r="B314" s="264" t="str">
        <f ca="1">IF($O314="","",INDEX('Nhập liệu'!$B$10:$B$10000,'Chi tiết'!$O314))</f>
        <v/>
      </c>
      <c r="C314" s="160" t="str">
        <f ca="1">IF($O314="","",INDEX('Nhập liệu'!$D$10:$D$10000,'Chi tiết'!$O314))</f>
        <v/>
      </c>
      <c r="D314" s="275" t="str">
        <f ca="1">IF($O314="","",INDEX('Nhập liệu'!$E$10:$E$10000,'Chi tiết'!$O314))</f>
        <v/>
      </c>
      <c r="E314" s="274" t="str">
        <f ca="1">IF($O314="","",INDEX('Nhập liệu'!$F$10:$F$10000,'Chi tiết'!$O314))</f>
        <v/>
      </c>
      <c r="F314" s="275" t="str">
        <f ca="1">IF($O314="","",INDEX('Nhập liệu'!$G$10:$G$10000,'Chi tiết'!$O314))</f>
        <v/>
      </c>
      <c r="G314" s="275" t="str">
        <f ca="1">IF($O314="","",INDEX('Nhập liệu'!$H$10:$H$10000,'Chi tiết'!$O314))</f>
        <v/>
      </c>
      <c r="H314" s="275" t="str">
        <f ca="1">IF($O314="","",INDEX('Nhập liệu'!$I$10:$I$10000,'Chi tiết'!$O314))</f>
        <v/>
      </c>
      <c r="I314" s="275" t="str">
        <f ca="1">IF($O314="","",INDEX('Nhập liệu'!$J$10:$J$10000,'Chi tiết'!$O314))</f>
        <v/>
      </c>
      <c r="J314" s="275" t="str">
        <f ca="1">IF($O314="","",INDEX('Nhập liệu'!$K$10:$K$10000,'Chi tiết'!$O314))</f>
        <v/>
      </c>
      <c r="K314" s="275" t="str">
        <f ca="1">IF($O314="","",INDEX('Nhập liệu'!$L$10:$L$10000,'Chi tiết'!$O314))</f>
        <v/>
      </c>
      <c r="L314" s="275" t="str">
        <f ca="1">IF($O314="","",INDEX('Nhập liệu'!$M$10:$M$10000,'Chi tiết'!$O314))</f>
        <v/>
      </c>
      <c r="M314" s="275" t="str">
        <f ca="1">IF($O314="","",INDEX('Nhập liệu'!$N$10:$N$10000,'Chi tiết'!$O314))</f>
        <v/>
      </c>
      <c r="N314" s="275" t="str">
        <f ca="1">IF($O314="","",INDEX('Nhập liệu'!$O$10:$O$10000,'Chi tiết'!$O314))</f>
        <v/>
      </c>
      <c r="O314" s="266" t="str">
        <f ca="1">IF(TYPE(MATCH($D$6,OFFSET('Nhập liệu'!$C$10,O313,0):'Nhập liệu'!$C$10000,0)+O313)=16,"",MATCH($D$6,OFFSET('Nhập liệu'!$C$10,O313,0):'Nhập liệu'!$C$10000,0)+O313)</f>
        <v/>
      </c>
    </row>
    <row r="315" spans="2:15">
      <c r="B315" s="264" t="str">
        <f ca="1">IF($O315="","",INDEX('Nhập liệu'!$B$10:$B$10000,'Chi tiết'!$O315))</f>
        <v/>
      </c>
      <c r="C315" s="160" t="str">
        <f ca="1">IF($O315="","",INDEX('Nhập liệu'!$D$10:$D$10000,'Chi tiết'!$O315))</f>
        <v/>
      </c>
      <c r="D315" s="275" t="str">
        <f ca="1">IF($O315="","",INDEX('Nhập liệu'!$E$10:$E$10000,'Chi tiết'!$O315))</f>
        <v/>
      </c>
      <c r="E315" s="274" t="str">
        <f ca="1">IF($O315="","",INDEX('Nhập liệu'!$F$10:$F$10000,'Chi tiết'!$O315))</f>
        <v/>
      </c>
      <c r="F315" s="275" t="str">
        <f ca="1">IF($O315="","",INDEX('Nhập liệu'!$G$10:$G$10000,'Chi tiết'!$O315))</f>
        <v/>
      </c>
      <c r="G315" s="275" t="str">
        <f ca="1">IF($O315="","",INDEX('Nhập liệu'!$H$10:$H$10000,'Chi tiết'!$O315))</f>
        <v/>
      </c>
      <c r="H315" s="275" t="str">
        <f ca="1">IF($O315="","",INDEX('Nhập liệu'!$I$10:$I$10000,'Chi tiết'!$O315))</f>
        <v/>
      </c>
      <c r="I315" s="275" t="str">
        <f ca="1">IF($O315="","",INDEX('Nhập liệu'!$J$10:$J$10000,'Chi tiết'!$O315))</f>
        <v/>
      </c>
      <c r="J315" s="275" t="str">
        <f ca="1">IF($O315="","",INDEX('Nhập liệu'!$K$10:$K$10000,'Chi tiết'!$O315))</f>
        <v/>
      </c>
      <c r="K315" s="275" t="str">
        <f ca="1">IF($O315="","",INDEX('Nhập liệu'!$L$10:$L$10000,'Chi tiết'!$O315))</f>
        <v/>
      </c>
      <c r="L315" s="275" t="str">
        <f ca="1">IF($O315="","",INDEX('Nhập liệu'!$M$10:$M$10000,'Chi tiết'!$O315))</f>
        <v/>
      </c>
      <c r="M315" s="275" t="str">
        <f ca="1">IF($O315="","",INDEX('Nhập liệu'!$N$10:$N$10000,'Chi tiết'!$O315))</f>
        <v/>
      </c>
      <c r="N315" s="275" t="str">
        <f ca="1">IF($O315="","",INDEX('Nhập liệu'!$O$10:$O$10000,'Chi tiết'!$O315))</f>
        <v/>
      </c>
      <c r="O315" s="266" t="str">
        <f ca="1">IF(TYPE(MATCH($D$6,OFFSET('Nhập liệu'!$C$10,O314,0):'Nhập liệu'!$C$10000,0)+O314)=16,"",MATCH($D$6,OFFSET('Nhập liệu'!$C$10,O314,0):'Nhập liệu'!$C$10000,0)+O314)</f>
        <v/>
      </c>
    </row>
    <row r="316" spans="2:15">
      <c r="B316" s="264" t="str">
        <f ca="1">IF($O316="","",INDEX('Nhập liệu'!$B$10:$B$10000,'Chi tiết'!$O316))</f>
        <v/>
      </c>
      <c r="C316" s="160" t="str">
        <f ca="1">IF($O316="","",INDEX('Nhập liệu'!$D$10:$D$10000,'Chi tiết'!$O316))</f>
        <v/>
      </c>
      <c r="D316" s="275" t="str">
        <f ca="1">IF($O316="","",INDEX('Nhập liệu'!$E$10:$E$10000,'Chi tiết'!$O316))</f>
        <v/>
      </c>
      <c r="E316" s="274" t="str">
        <f ca="1">IF($O316="","",INDEX('Nhập liệu'!$F$10:$F$10000,'Chi tiết'!$O316))</f>
        <v/>
      </c>
      <c r="F316" s="275" t="str">
        <f ca="1">IF($O316="","",INDEX('Nhập liệu'!$G$10:$G$10000,'Chi tiết'!$O316))</f>
        <v/>
      </c>
      <c r="G316" s="275" t="str">
        <f ca="1">IF($O316="","",INDEX('Nhập liệu'!$H$10:$H$10000,'Chi tiết'!$O316))</f>
        <v/>
      </c>
      <c r="H316" s="275" t="str">
        <f ca="1">IF($O316="","",INDEX('Nhập liệu'!$I$10:$I$10000,'Chi tiết'!$O316))</f>
        <v/>
      </c>
      <c r="I316" s="275" t="str">
        <f ca="1">IF($O316="","",INDEX('Nhập liệu'!$J$10:$J$10000,'Chi tiết'!$O316))</f>
        <v/>
      </c>
      <c r="J316" s="275" t="str">
        <f ca="1">IF($O316="","",INDEX('Nhập liệu'!$K$10:$K$10000,'Chi tiết'!$O316))</f>
        <v/>
      </c>
      <c r="K316" s="275" t="str">
        <f ca="1">IF($O316="","",INDEX('Nhập liệu'!$L$10:$L$10000,'Chi tiết'!$O316))</f>
        <v/>
      </c>
      <c r="L316" s="275" t="str">
        <f ca="1">IF($O316="","",INDEX('Nhập liệu'!$M$10:$M$10000,'Chi tiết'!$O316))</f>
        <v/>
      </c>
      <c r="M316" s="275" t="str">
        <f ca="1">IF($O316="","",INDEX('Nhập liệu'!$N$10:$N$10000,'Chi tiết'!$O316))</f>
        <v/>
      </c>
      <c r="N316" s="275" t="str">
        <f ca="1">IF($O316="","",INDEX('Nhập liệu'!$O$10:$O$10000,'Chi tiết'!$O316))</f>
        <v/>
      </c>
      <c r="O316" s="266" t="str">
        <f ca="1">IF(TYPE(MATCH($D$6,OFFSET('Nhập liệu'!$C$10,O315,0):'Nhập liệu'!$C$10000,0)+O315)=16,"",MATCH($D$6,OFFSET('Nhập liệu'!$C$10,O315,0):'Nhập liệu'!$C$10000,0)+O315)</f>
        <v/>
      </c>
    </row>
    <row r="317" spans="2:15">
      <c r="B317" s="264" t="str">
        <f ca="1">IF($O317="","",INDEX('Nhập liệu'!$B$10:$B$10000,'Chi tiết'!$O317))</f>
        <v/>
      </c>
      <c r="C317" s="160" t="str">
        <f ca="1">IF($O317="","",INDEX('Nhập liệu'!$D$10:$D$10000,'Chi tiết'!$O317))</f>
        <v/>
      </c>
      <c r="D317" s="275" t="str">
        <f ca="1">IF($O317="","",INDEX('Nhập liệu'!$E$10:$E$10000,'Chi tiết'!$O317))</f>
        <v/>
      </c>
      <c r="E317" s="274" t="str">
        <f ca="1">IF($O317="","",INDEX('Nhập liệu'!$F$10:$F$10000,'Chi tiết'!$O317))</f>
        <v/>
      </c>
      <c r="F317" s="275" t="str">
        <f ca="1">IF($O317="","",INDEX('Nhập liệu'!$G$10:$G$10000,'Chi tiết'!$O317))</f>
        <v/>
      </c>
      <c r="G317" s="275" t="str">
        <f ca="1">IF($O317="","",INDEX('Nhập liệu'!$H$10:$H$10000,'Chi tiết'!$O317))</f>
        <v/>
      </c>
      <c r="H317" s="275" t="str">
        <f ca="1">IF($O317="","",INDEX('Nhập liệu'!$I$10:$I$10000,'Chi tiết'!$O317))</f>
        <v/>
      </c>
      <c r="I317" s="275" t="str">
        <f ca="1">IF($O317="","",INDEX('Nhập liệu'!$J$10:$J$10000,'Chi tiết'!$O317))</f>
        <v/>
      </c>
      <c r="J317" s="275" t="str">
        <f ca="1">IF($O317="","",INDEX('Nhập liệu'!$K$10:$K$10000,'Chi tiết'!$O317))</f>
        <v/>
      </c>
      <c r="K317" s="275" t="str">
        <f ca="1">IF($O317="","",INDEX('Nhập liệu'!$L$10:$L$10000,'Chi tiết'!$O317))</f>
        <v/>
      </c>
      <c r="L317" s="275" t="str">
        <f ca="1">IF($O317="","",INDEX('Nhập liệu'!$M$10:$M$10000,'Chi tiết'!$O317))</f>
        <v/>
      </c>
      <c r="M317" s="275" t="str">
        <f ca="1">IF($O317="","",INDEX('Nhập liệu'!$N$10:$N$10000,'Chi tiết'!$O317))</f>
        <v/>
      </c>
      <c r="N317" s="275" t="str">
        <f ca="1">IF($O317="","",INDEX('Nhập liệu'!$O$10:$O$10000,'Chi tiết'!$O317))</f>
        <v/>
      </c>
      <c r="O317" s="266" t="str">
        <f ca="1">IF(TYPE(MATCH($D$6,OFFSET('Nhập liệu'!$C$10,O316,0):'Nhập liệu'!$C$10000,0)+O316)=16,"",MATCH($D$6,OFFSET('Nhập liệu'!$C$10,O316,0):'Nhập liệu'!$C$10000,0)+O316)</f>
        <v/>
      </c>
    </row>
    <row r="318" spans="2:15">
      <c r="B318" s="264" t="str">
        <f ca="1">IF($O318="","",INDEX('Nhập liệu'!$B$10:$B$10000,'Chi tiết'!$O318))</f>
        <v/>
      </c>
      <c r="C318" s="160" t="str">
        <f ca="1">IF($O318="","",INDEX('Nhập liệu'!$D$10:$D$10000,'Chi tiết'!$O318))</f>
        <v/>
      </c>
      <c r="D318" s="275" t="str">
        <f ca="1">IF($O318="","",INDEX('Nhập liệu'!$E$10:$E$10000,'Chi tiết'!$O318))</f>
        <v/>
      </c>
      <c r="E318" s="274" t="str">
        <f ca="1">IF($O318="","",INDEX('Nhập liệu'!$F$10:$F$10000,'Chi tiết'!$O318))</f>
        <v/>
      </c>
      <c r="F318" s="275" t="str">
        <f ca="1">IF($O318="","",INDEX('Nhập liệu'!$G$10:$G$10000,'Chi tiết'!$O318))</f>
        <v/>
      </c>
      <c r="G318" s="275" t="str">
        <f ca="1">IF($O318="","",INDEX('Nhập liệu'!$H$10:$H$10000,'Chi tiết'!$O318))</f>
        <v/>
      </c>
      <c r="H318" s="275" t="str">
        <f ca="1">IF($O318="","",INDEX('Nhập liệu'!$I$10:$I$10000,'Chi tiết'!$O318))</f>
        <v/>
      </c>
      <c r="I318" s="275" t="str">
        <f ca="1">IF($O318="","",INDEX('Nhập liệu'!$J$10:$J$10000,'Chi tiết'!$O318))</f>
        <v/>
      </c>
      <c r="J318" s="275" t="str">
        <f ca="1">IF($O318="","",INDEX('Nhập liệu'!$K$10:$K$10000,'Chi tiết'!$O318))</f>
        <v/>
      </c>
      <c r="K318" s="275" t="str">
        <f ca="1">IF($O318="","",INDEX('Nhập liệu'!$L$10:$L$10000,'Chi tiết'!$O318))</f>
        <v/>
      </c>
      <c r="L318" s="275" t="str">
        <f ca="1">IF($O318="","",INDEX('Nhập liệu'!$M$10:$M$10000,'Chi tiết'!$O318))</f>
        <v/>
      </c>
      <c r="M318" s="275" t="str">
        <f ca="1">IF($O318="","",INDEX('Nhập liệu'!$N$10:$N$10000,'Chi tiết'!$O318))</f>
        <v/>
      </c>
      <c r="N318" s="275" t="str">
        <f ca="1">IF($O318="","",INDEX('Nhập liệu'!$O$10:$O$10000,'Chi tiết'!$O318))</f>
        <v/>
      </c>
      <c r="O318" s="266" t="str">
        <f ca="1">IF(TYPE(MATCH($D$6,OFFSET('Nhập liệu'!$C$10,O317,0):'Nhập liệu'!$C$10000,0)+O317)=16,"",MATCH($D$6,OFFSET('Nhập liệu'!$C$10,O317,0):'Nhập liệu'!$C$10000,0)+O317)</f>
        <v/>
      </c>
    </row>
    <row r="319" spans="2:15">
      <c r="B319" s="264" t="str">
        <f ca="1">IF($O319="","",INDEX('Nhập liệu'!$B$10:$B$10000,'Chi tiết'!$O319))</f>
        <v/>
      </c>
      <c r="C319" s="160" t="str">
        <f ca="1">IF($O319="","",INDEX('Nhập liệu'!$D$10:$D$10000,'Chi tiết'!$O319))</f>
        <v/>
      </c>
      <c r="D319" s="275" t="str">
        <f ca="1">IF($O319="","",INDEX('Nhập liệu'!$E$10:$E$10000,'Chi tiết'!$O319))</f>
        <v/>
      </c>
      <c r="E319" s="274" t="str">
        <f ca="1">IF($O319="","",INDEX('Nhập liệu'!$F$10:$F$10000,'Chi tiết'!$O319))</f>
        <v/>
      </c>
      <c r="F319" s="275" t="str">
        <f ca="1">IF($O319="","",INDEX('Nhập liệu'!$G$10:$G$10000,'Chi tiết'!$O319))</f>
        <v/>
      </c>
      <c r="G319" s="275" t="str">
        <f ca="1">IF($O319="","",INDEX('Nhập liệu'!$H$10:$H$10000,'Chi tiết'!$O319))</f>
        <v/>
      </c>
      <c r="H319" s="275" t="str">
        <f ca="1">IF($O319="","",INDEX('Nhập liệu'!$I$10:$I$10000,'Chi tiết'!$O319))</f>
        <v/>
      </c>
      <c r="I319" s="275" t="str">
        <f ca="1">IF($O319="","",INDEX('Nhập liệu'!$J$10:$J$10000,'Chi tiết'!$O319))</f>
        <v/>
      </c>
      <c r="J319" s="275" t="str">
        <f ca="1">IF($O319="","",INDEX('Nhập liệu'!$K$10:$K$10000,'Chi tiết'!$O319))</f>
        <v/>
      </c>
      <c r="K319" s="275" t="str">
        <f ca="1">IF($O319="","",INDEX('Nhập liệu'!$L$10:$L$10000,'Chi tiết'!$O319))</f>
        <v/>
      </c>
      <c r="L319" s="275" t="str">
        <f ca="1">IF($O319="","",INDEX('Nhập liệu'!$M$10:$M$10000,'Chi tiết'!$O319))</f>
        <v/>
      </c>
      <c r="M319" s="275" t="str">
        <f ca="1">IF($O319="","",INDEX('Nhập liệu'!$N$10:$N$10000,'Chi tiết'!$O319))</f>
        <v/>
      </c>
      <c r="N319" s="275" t="str">
        <f ca="1">IF($O319="","",INDEX('Nhập liệu'!$O$10:$O$10000,'Chi tiết'!$O319))</f>
        <v/>
      </c>
      <c r="O319" s="266" t="str">
        <f ca="1">IF(TYPE(MATCH($D$6,OFFSET('Nhập liệu'!$C$10,O318,0):'Nhập liệu'!$C$10000,0)+O318)=16,"",MATCH($D$6,OFFSET('Nhập liệu'!$C$10,O318,0):'Nhập liệu'!$C$10000,0)+O318)</f>
        <v/>
      </c>
    </row>
    <row r="320" spans="2:15">
      <c r="B320" s="264" t="str">
        <f ca="1">IF($O320="","",INDEX('Nhập liệu'!$B$10:$B$10000,'Chi tiết'!$O320))</f>
        <v/>
      </c>
      <c r="C320" s="160" t="str">
        <f ca="1">IF($O320="","",INDEX('Nhập liệu'!$D$10:$D$10000,'Chi tiết'!$O320))</f>
        <v/>
      </c>
      <c r="D320" s="275" t="str">
        <f ca="1">IF($O320="","",INDEX('Nhập liệu'!$E$10:$E$10000,'Chi tiết'!$O320))</f>
        <v/>
      </c>
      <c r="E320" s="274" t="str">
        <f ca="1">IF($O320="","",INDEX('Nhập liệu'!$F$10:$F$10000,'Chi tiết'!$O320))</f>
        <v/>
      </c>
      <c r="F320" s="275" t="str">
        <f ca="1">IF($O320="","",INDEX('Nhập liệu'!$G$10:$G$10000,'Chi tiết'!$O320))</f>
        <v/>
      </c>
      <c r="G320" s="275" t="str">
        <f ca="1">IF($O320="","",INDEX('Nhập liệu'!$H$10:$H$10000,'Chi tiết'!$O320))</f>
        <v/>
      </c>
      <c r="H320" s="275" t="str">
        <f ca="1">IF($O320="","",INDEX('Nhập liệu'!$I$10:$I$10000,'Chi tiết'!$O320))</f>
        <v/>
      </c>
      <c r="I320" s="275" t="str">
        <f ca="1">IF($O320="","",INDEX('Nhập liệu'!$J$10:$J$10000,'Chi tiết'!$O320))</f>
        <v/>
      </c>
      <c r="J320" s="275" t="str">
        <f ca="1">IF($O320="","",INDEX('Nhập liệu'!$K$10:$K$10000,'Chi tiết'!$O320))</f>
        <v/>
      </c>
      <c r="K320" s="275" t="str">
        <f ca="1">IF($O320="","",INDEX('Nhập liệu'!$L$10:$L$10000,'Chi tiết'!$O320))</f>
        <v/>
      </c>
      <c r="L320" s="275" t="str">
        <f ca="1">IF($O320="","",INDEX('Nhập liệu'!$M$10:$M$10000,'Chi tiết'!$O320))</f>
        <v/>
      </c>
      <c r="M320" s="275" t="str">
        <f ca="1">IF($O320="","",INDEX('Nhập liệu'!$N$10:$N$10000,'Chi tiết'!$O320))</f>
        <v/>
      </c>
      <c r="N320" s="275" t="str">
        <f ca="1">IF($O320="","",INDEX('Nhập liệu'!$O$10:$O$10000,'Chi tiết'!$O320))</f>
        <v/>
      </c>
      <c r="O320" s="266" t="str">
        <f ca="1">IF(TYPE(MATCH($D$6,OFFSET('Nhập liệu'!$C$10,O319,0):'Nhập liệu'!$C$10000,0)+O319)=16,"",MATCH($D$6,OFFSET('Nhập liệu'!$C$10,O319,0):'Nhập liệu'!$C$10000,0)+O319)</f>
        <v/>
      </c>
    </row>
    <row r="321" spans="2:15">
      <c r="B321" s="264" t="str">
        <f ca="1">IF($O321="","",INDEX('Nhập liệu'!$B$10:$B$10000,'Chi tiết'!$O321))</f>
        <v/>
      </c>
      <c r="C321" s="160" t="str">
        <f ca="1">IF($O321="","",INDEX('Nhập liệu'!$D$10:$D$10000,'Chi tiết'!$O321))</f>
        <v/>
      </c>
      <c r="D321" s="275" t="str">
        <f ca="1">IF($O321="","",INDEX('Nhập liệu'!$E$10:$E$10000,'Chi tiết'!$O321))</f>
        <v/>
      </c>
      <c r="E321" s="274" t="str">
        <f ca="1">IF($O321="","",INDEX('Nhập liệu'!$F$10:$F$10000,'Chi tiết'!$O321))</f>
        <v/>
      </c>
      <c r="F321" s="275" t="str">
        <f ca="1">IF($O321="","",INDEX('Nhập liệu'!$G$10:$G$10000,'Chi tiết'!$O321))</f>
        <v/>
      </c>
      <c r="G321" s="275" t="str">
        <f ca="1">IF($O321="","",INDEX('Nhập liệu'!$H$10:$H$10000,'Chi tiết'!$O321))</f>
        <v/>
      </c>
      <c r="H321" s="275" t="str">
        <f ca="1">IF($O321="","",INDEX('Nhập liệu'!$I$10:$I$10000,'Chi tiết'!$O321))</f>
        <v/>
      </c>
      <c r="I321" s="275" t="str">
        <f ca="1">IF($O321="","",INDEX('Nhập liệu'!$J$10:$J$10000,'Chi tiết'!$O321))</f>
        <v/>
      </c>
      <c r="J321" s="275" t="str">
        <f ca="1">IF($O321="","",INDEX('Nhập liệu'!$K$10:$K$10000,'Chi tiết'!$O321))</f>
        <v/>
      </c>
      <c r="K321" s="275" t="str">
        <f ca="1">IF($O321="","",INDEX('Nhập liệu'!$L$10:$L$10000,'Chi tiết'!$O321))</f>
        <v/>
      </c>
      <c r="L321" s="275" t="str">
        <f ca="1">IF($O321="","",INDEX('Nhập liệu'!$M$10:$M$10000,'Chi tiết'!$O321))</f>
        <v/>
      </c>
      <c r="M321" s="275" t="str">
        <f ca="1">IF($O321="","",INDEX('Nhập liệu'!$N$10:$N$10000,'Chi tiết'!$O321))</f>
        <v/>
      </c>
      <c r="N321" s="275" t="str">
        <f ca="1">IF($O321="","",INDEX('Nhập liệu'!$O$10:$O$10000,'Chi tiết'!$O321))</f>
        <v/>
      </c>
      <c r="O321" s="266" t="str">
        <f ca="1">IF(TYPE(MATCH($D$6,OFFSET('Nhập liệu'!$C$10,O320,0):'Nhập liệu'!$C$10000,0)+O320)=16,"",MATCH($D$6,OFFSET('Nhập liệu'!$C$10,O320,0):'Nhập liệu'!$C$10000,0)+O320)</f>
        <v/>
      </c>
    </row>
    <row r="322" spans="2:15">
      <c r="B322" s="264" t="str">
        <f ca="1">IF($O322="","",INDEX('Nhập liệu'!$B$10:$B$10000,'Chi tiết'!$O322))</f>
        <v/>
      </c>
      <c r="C322" s="160" t="str">
        <f ca="1">IF($O322="","",INDEX('Nhập liệu'!$D$10:$D$10000,'Chi tiết'!$O322))</f>
        <v/>
      </c>
      <c r="D322" s="275" t="str">
        <f ca="1">IF($O322="","",INDEX('Nhập liệu'!$E$10:$E$10000,'Chi tiết'!$O322))</f>
        <v/>
      </c>
      <c r="E322" s="274" t="str">
        <f ca="1">IF($O322="","",INDEX('Nhập liệu'!$F$10:$F$10000,'Chi tiết'!$O322))</f>
        <v/>
      </c>
      <c r="F322" s="275" t="str">
        <f ca="1">IF($O322="","",INDEX('Nhập liệu'!$G$10:$G$10000,'Chi tiết'!$O322))</f>
        <v/>
      </c>
      <c r="G322" s="275" t="str">
        <f ca="1">IF($O322="","",INDEX('Nhập liệu'!$H$10:$H$10000,'Chi tiết'!$O322))</f>
        <v/>
      </c>
      <c r="H322" s="275" t="str">
        <f ca="1">IF($O322="","",INDEX('Nhập liệu'!$I$10:$I$10000,'Chi tiết'!$O322))</f>
        <v/>
      </c>
      <c r="I322" s="275" t="str">
        <f ca="1">IF($O322="","",INDEX('Nhập liệu'!$J$10:$J$10000,'Chi tiết'!$O322))</f>
        <v/>
      </c>
      <c r="J322" s="275" t="str">
        <f ca="1">IF($O322="","",INDEX('Nhập liệu'!$K$10:$K$10000,'Chi tiết'!$O322))</f>
        <v/>
      </c>
      <c r="K322" s="275" t="str">
        <f ca="1">IF($O322="","",INDEX('Nhập liệu'!$L$10:$L$10000,'Chi tiết'!$O322))</f>
        <v/>
      </c>
      <c r="L322" s="275" t="str">
        <f ca="1">IF($O322="","",INDEX('Nhập liệu'!$M$10:$M$10000,'Chi tiết'!$O322))</f>
        <v/>
      </c>
      <c r="M322" s="275" t="str">
        <f ca="1">IF($O322="","",INDEX('Nhập liệu'!$N$10:$N$10000,'Chi tiết'!$O322))</f>
        <v/>
      </c>
      <c r="N322" s="275" t="str">
        <f ca="1">IF($O322="","",INDEX('Nhập liệu'!$O$10:$O$10000,'Chi tiết'!$O322))</f>
        <v/>
      </c>
      <c r="O322" s="266" t="str">
        <f ca="1">IF(TYPE(MATCH($D$6,OFFSET('Nhập liệu'!$C$10,O321,0):'Nhập liệu'!$C$10000,0)+O321)=16,"",MATCH($D$6,OFFSET('Nhập liệu'!$C$10,O321,0):'Nhập liệu'!$C$10000,0)+O321)</f>
        <v/>
      </c>
    </row>
    <row r="323" spans="2:15">
      <c r="B323" s="264" t="str">
        <f ca="1">IF($O323="","",INDEX('Nhập liệu'!$B$10:$B$10000,'Chi tiết'!$O323))</f>
        <v/>
      </c>
      <c r="C323" s="160" t="str">
        <f ca="1">IF($O323="","",INDEX('Nhập liệu'!$D$10:$D$10000,'Chi tiết'!$O323))</f>
        <v/>
      </c>
      <c r="D323" s="275" t="str">
        <f ca="1">IF($O323="","",INDEX('Nhập liệu'!$E$10:$E$10000,'Chi tiết'!$O323))</f>
        <v/>
      </c>
      <c r="E323" s="274" t="str">
        <f ca="1">IF($O323="","",INDEX('Nhập liệu'!$F$10:$F$10000,'Chi tiết'!$O323))</f>
        <v/>
      </c>
      <c r="F323" s="275" t="str">
        <f ca="1">IF($O323="","",INDEX('Nhập liệu'!$G$10:$G$10000,'Chi tiết'!$O323))</f>
        <v/>
      </c>
      <c r="G323" s="275" t="str">
        <f ca="1">IF($O323="","",INDEX('Nhập liệu'!$H$10:$H$10000,'Chi tiết'!$O323))</f>
        <v/>
      </c>
      <c r="H323" s="275" t="str">
        <f ca="1">IF($O323="","",INDEX('Nhập liệu'!$I$10:$I$10000,'Chi tiết'!$O323))</f>
        <v/>
      </c>
      <c r="I323" s="275" t="str">
        <f ca="1">IF($O323="","",INDEX('Nhập liệu'!$J$10:$J$10000,'Chi tiết'!$O323))</f>
        <v/>
      </c>
      <c r="J323" s="275" t="str">
        <f ca="1">IF($O323="","",INDEX('Nhập liệu'!$K$10:$K$10000,'Chi tiết'!$O323))</f>
        <v/>
      </c>
      <c r="K323" s="275" t="str">
        <f ca="1">IF($O323="","",INDEX('Nhập liệu'!$L$10:$L$10000,'Chi tiết'!$O323))</f>
        <v/>
      </c>
      <c r="L323" s="275" t="str">
        <f ca="1">IF($O323="","",INDEX('Nhập liệu'!$M$10:$M$10000,'Chi tiết'!$O323))</f>
        <v/>
      </c>
      <c r="M323" s="275" t="str">
        <f ca="1">IF($O323="","",INDEX('Nhập liệu'!$N$10:$N$10000,'Chi tiết'!$O323))</f>
        <v/>
      </c>
      <c r="N323" s="275" t="str">
        <f ca="1">IF($O323="","",INDEX('Nhập liệu'!$O$10:$O$10000,'Chi tiết'!$O323))</f>
        <v/>
      </c>
      <c r="O323" s="266" t="str">
        <f ca="1">IF(TYPE(MATCH($D$6,OFFSET('Nhập liệu'!$C$10,O322,0):'Nhập liệu'!$C$10000,0)+O322)=16,"",MATCH($D$6,OFFSET('Nhập liệu'!$C$10,O322,0):'Nhập liệu'!$C$10000,0)+O322)</f>
        <v/>
      </c>
    </row>
    <row r="324" spans="2:15">
      <c r="B324" s="264" t="str">
        <f ca="1">IF($O324="","",INDEX('Nhập liệu'!$B$10:$B$10000,'Chi tiết'!$O324))</f>
        <v/>
      </c>
      <c r="C324" s="160" t="str">
        <f ca="1">IF($O324="","",INDEX('Nhập liệu'!$D$10:$D$10000,'Chi tiết'!$O324))</f>
        <v/>
      </c>
      <c r="D324" s="275" t="str">
        <f ca="1">IF($O324="","",INDEX('Nhập liệu'!$E$10:$E$10000,'Chi tiết'!$O324))</f>
        <v/>
      </c>
      <c r="E324" s="274" t="str">
        <f ca="1">IF($O324="","",INDEX('Nhập liệu'!$F$10:$F$10000,'Chi tiết'!$O324))</f>
        <v/>
      </c>
      <c r="F324" s="275" t="str">
        <f ca="1">IF($O324="","",INDEX('Nhập liệu'!$G$10:$G$10000,'Chi tiết'!$O324))</f>
        <v/>
      </c>
      <c r="G324" s="275" t="str">
        <f ca="1">IF($O324="","",INDEX('Nhập liệu'!$H$10:$H$10000,'Chi tiết'!$O324))</f>
        <v/>
      </c>
      <c r="H324" s="275" t="str">
        <f ca="1">IF($O324="","",INDEX('Nhập liệu'!$I$10:$I$10000,'Chi tiết'!$O324))</f>
        <v/>
      </c>
      <c r="I324" s="275" t="str">
        <f ca="1">IF($O324="","",INDEX('Nhập liệu'!$J$10:$J$10000,'Chi tiết'!$O324))</f>
        <v/>
      </c>
      <c r="J324" s="275" t="str">
        <f ca="1">IF($O324="","",INDEX('Nhập liệu'!$K$10:$K$10000,'Chi tiết'!$O324))</f>
        <v/>
      </c>
      <c r="K324" s="275" t="str">
        <f ca="1">IF($O324="","",INDEX('Nhập liệu'!$L$10:$L$10000,'Chi tiết'!$O324))</f>
        <v/>
      </c>
      <c r="L324" s="275" t="str">
        <f ca="1">IF($O324="","",INDEX('Nhập liệu'!$M$10:$M$10000,'Chi tiết'!$O324))</f>
        <v/>
      </c>
      <c r="M324" s="275" t="str">
        <f ca="1">IF($O324="","",INDEX('Nhập liệu'!$N$10:$N$10000,'Chi tiết'!$O324))</f>
        <v/>
      </c>
      <c r="N324" s="275" t="str">
        <f ca="1">IF($O324="","",INDEX('Nhập liệu'!$O$10:$O$10000,'Chi tiết'!$O324))</f>
        <v/>
      </c>
      <c r="O324" s="266" t="str">
        <f ca="1">IF(TYPE(MATCH($D$6,OFFSET('Nhập liệu'!$C$10,O323,0):'Nhập liệu'!$C$10000,0)+O323)=16,"",MATCH($D$6,OFFSET('Nhập liệu'!$C$10,O323,0):'Nhập liệu'!$C$10000,0)+O323)</f>
        <v/>
      </c>
    </row>
    <row r="325" spans="2:15">
      <c r="B325" s="264" t="str">
        <f ca="1">IF($O325="","",INDEX('Nhập liệu'!$B$10:$B$10000,'Chi tiết'!$O325))</f>
        <v/>
      </c>
      <c r="C325" s="160" t="str">
        <f ca="1">IF($O325="","",INDEX('Nhập liệu'!$D$10:$D$10000,'Chi tiết'!$O325))</f>
        <v/>
      </c>
      <c r="D325" s="275" t="str">
        <f ca="1">IF($O325="","",INDEX('Nhập liệu'!$E$10:$E$10000,'Chi tiết'!$O325))</f>
        <v/>
      </c>
      <c r="E325" s="274" t="str">
        <f ca="1">IF($O325="","",INDEX('Nhập liệu'!$F$10:$F$10000,'Chi tiết'!$O325))</f>
        <v/>
      </c>
      <c r="F325" s="275" t="str">
        <f ca="1">IF($O325="","",INDEX('Nhập liệu'!$G$10:$G$10000,'Chi tiết'!$O325))</f>
        <v/>
      </c>
      <c r="G325" s="275" t="str">
        <f ca="1">IF($O325="","",INDEX('Nhập liệu'!$H$10:$H$10000,'Chi tiết'!$O325))</f>
        <v/>
      </c>
      <c r="H325" s="275" t="str">
        <f ca="1">IF($O325="","",INDEX('Nhập liệu'!$I$10:$I$10000,'Chi tiết'!$O325))</f>
        <v/>
      </c>
      <c r="I325" s="275" t="str">
        <f ca="1">IF($O325="","",INDEX('Nhập liệu'!$J$10:$J$10000,'Chi tiết'!$O325))</f>
        <v/>
      </c>
      <c r="J325" s="275" t="str">
        <f ca="1">IF($O325="","",INDEX('Nhập liệu'!$K$10:$K$10000,'Chi tiết'!$O325))</f>
        <v/>
      </c>
      <c r="K325" s="275" t="str">
        <f ca="1">IF($O325="","",INDEX('Nhập liệu'!$L$10:$L$10000,'Chi tiết'!$O325))</f>
        <v/>
      </c>
      <c r="L325" s="275" t="str">
        <f ca="1">IF($O325="","",INDEX('Nhập liệu'!$M$10:$M$10000,'Chi tiết'!$O325))</f>
        <v/>
      </c>
      <c r="M325" s="275" t="str">
        <f ca="1">IF($O325="","",INDEX('Nhập liệu'!$N$10:$N$10000,'Chi tiết'!$O325))</f>
        <v/>
      </c>
      <c r="N325" s="275" t="str">
        <f ca="1">IF($O325="","",INDEX('Nhập liệu'!$O$10:$O$10000,'Chi tiết'!$O325))</f>
        <v/>
      </c>
      <c r="O325" s="266" t="str">
        <f ca="1">IF(TYPE(MATCH($D$6,OFFSET('Nhập liệu'!$C$10,O324,0):'Nhập liệu'!$C$10000,0)+O324)=16,"",MATCH($D$6,OFFSET('Nhập liệu'!$C$10,O324,0):'Nhập liệu'!$C$10000,0)+O324)</f>
        <v/>
      </c>
    </row>
    <row r="326" spans="2:15">
      <c r="B326" s="264" t="str">
        <f ca="1">IF($O326="","",INDEX('Nhập liệu'!$B$10:$B$10000,'Chi tiết'!$O326))</f>
        <v/>
      </c>
      <c r="C326" s="160" t="str">
        <f ca="1">IF($O326="","",INDEX('Nhập liệu'!$D$10:$D$10000,'Chi tiết'!$O326))</f>
        <v/>
      </c>
      <c r="D326" s="275" t="str">
        <f ca="1">IF($O326="","",INDEX('Nhập liệu'!$E$10:$E$10000,'Chi tiết'!$O326))</f>
        <v/>
      </c>
      <c r="E326" s="274" t="str">
        <f ca="1">IF($O326="","",INDEX('Nhập liệu'!$F$10:$F$10000,'Chi tiết'!$O326))</f>
        <v/>
      </c>
      <c r="F326" s="275" t="str">
        <f ca="1">IF($O326="","",INDEX('Nhập liệu'!$G$10:$G$10000,'Chi tiết'!$O326))</f>
        <v/>
      </c>
      <c r="G326" s="275" t="str">
        <f ca="1">IF($O326="","",INDEX('Nhập liệu'!$H$10:$H$10000,'Chi tiết'!$O326))</f>
        <v/>
      </c>
      <c r="H326" s="275" t="str">
        <f ca="1">IF($O326="","",INDEX('Nhập liệu'!$I$10:$I$10000,'Chi tiết'!$O326))</f>
        <v/>
      </c>
      <c r="I326" s="275" t="str">
        <f ca="1">IF($O326="","",INDEX('Nhập liệu'!$J$10:$J$10000,'Chi tiết'!$O326))</f>
        <v/>
      </c>
      <c r="J326" s="275" t="str">
        <f ca="1">IF($O326="","",INDEX('Nhập liệu'!$K$10:$K$10000,'Chi tiết'!$O326))</f>
        <v/>
      </c>
      <c r="K326" s="275" t="str">
        <f ca="1">IF($O326="","",INDEX('Nhập liệu'!$L$10:$L$10000,'Chi tiết'!$O326))</f>
        <v/>
      </c>
      <c r="L326" s="275" t="str">
        <f ca="1">IF($O326="","",INDEX('Nhập liệu'!$M$10:$M$10000,'Chi tiết'!$O326))</f>
        <v/>
      </c>
      <c r="M326" s="275" t="str">
        <f ca="1">IF($O326="","",INDEX('Nhập liệu'!$N$10:$N$10000,'Chi tiết'!$O326))</f>
        <v/>
      </c>
      <c r="N326" s="275" t="str">
        <f ca="1">IF($O326="","",INDEX('Nhập liệu'!$O$10:$O$10000,'Chi tiết'!$O326))</f>
        <v/>
      </c>
      <c r="O326" s="266" t="str">
        <f ca="1">IF(TYPE(MATCH($D$6,OFFSET('Nhập liệu'!$C$10,O325,0):'Nhập liệu'!$C$10000,0)+O325)=16,"",MATCH($D$6,OFFSET('Nhập liệu'!$C$10,O325,0):'Nhập liệu'!$C$10000,0)+O325)</f>
        <v/>
      </c>
    </row>
    <row r="327" spans="2:15">
      <c r="B327" s="264" t="str">
        <f ca="1">IF($O327="","",INDEX('Nhập liệu'!$B$10:$B$10000,'Chi tiết'!$O327))</f>
        <v/>
      </c>
      <c r="C327" s="160" t="str">
        <f ca="1">IF($O327="","",INDEX('Nhập liệu'!$D$10:$D$10000,'Chi tiết'!$O327))</f>
        <v/>
      </c>
      <c r="D327" s="275" t="str">
        <f ca="1">IF($O327="","",INDEX('Nhập liệu'!$E$10:$E$10000,'Chi tiết'!$O327))</f>
        <v/>
      </c>
      <c r="E327" s="274" t="str">
        <f ca="1">IF($O327="","",INDEX('Nhập liệu'!$F$10:$F$10000,'Chi tiết'!$O327))</f>
        <v/>
      </c>
      <c r="F327" s="275" t="str">
        <f ca="1">IF($O327="","",INDEX('Nhập liệu'!$G$10:$G$10000,'Chi tiết'!$O327))</f>
        <v/>
      </c>
      <c r="G327" s="275" t="str">
        <f ca="1">IF($O327="","",INDEX('Nhập liệu'!$H$10:$H$10000,'Chi tiết'!$O327))</f>
        <v/>
      </c>
      <c r="H327" s="275" t="str">
        <f ca="1">IF($O327="","",INDEX('Nhập liệu'!$I$10:$I$10000,'Chi tiết'!$O327))</f>
        <v/>
      </c>
      <c r="I327" s="275" t="str">
        <f ca="1">IF($O327="","",INDEX('Nhập liệu'!$J$10:$J$10000,'Chi tiết'!$O327))</f>
        <v/>
      </c>
      <c r="J327" s="275" t="str">
        <f ca="1">IF($O327="","",INDEX('Nhập liệu'!$K$10:$K$10000,'Chi tiết'!$O327))</f>
        <v/>
      </c>
      <c r="K327" s="275" t="str">
        <f ca="1">IF($O327="","",INDEX('Nhập liệu'!$L$10:$L$10000,'Chi tiết'!$O327))</f>
        <v/>
      </c>
      <c r="L327" s="275" t="str">
        <f ca="1">IF($O327="","",INDEX('Nhập liệu'!$M$10:$M$10000,'Chi tiết'!$O327))</f>
        <v/>
      </c>
      <c r="M327" s="275" t="str">
        <f ca="1">IF($O327="","",INDEX('Nhập liệu'!$N$10:$N$10000,'Chi tiết'!$O327))</f>
        <v/>
      </c>
      <c r="N327" s="275" t="str">
        <f ca="1">IF($O327="","",INDEX('Nhập liệu'!$O$10:$O$10000,'Chi tiết'!$O327))</f>
        <v/>
      </c>
      <c r="O327" s="266" t="str">
        <f ca="1">IF(TYPE(MATCH($D$6,OFFSET('Nhập liệu'!$C$10,O326,0):'Nhập liệu'!$C$10000,0)+O326)=16,"",MATCH($D$6,OFFSET('Nhập liệu'!$C$10,O326,0):'Nhập liệu'!$C$10000,0)+O326)</f>
        <v/>
      </c>
    </row>
    <row r="328" spans="2:15">
      <c r="B328" s="264" t="str">
        <f ca="1">IF($O328="","",INDEX('Nhập liệu'!$B$10:$B$10000,'Chi tiết'!$O328))</f>
        <v/>
      </c>
      <c r="C328" s="160" t="str">
        <f ca="1">IF($O328="","",INDEX('Nhập liệu'!$D$10:$D$10000,'Chi tiết'!$O328))</f>
        <v/>
      </c>
      <c r="D328" s="275" t="str">
        <f ca="1">IF($O328="","",INDEX('Nhập liệu'!$E$10:$E$10000,'Chi tiết'!$O328))</f>
        <v/>
      </c>
      <c r="E328" s="274" t="str">
        <f ca="1">IF($O328="","",INDEX('Nhập liệu'!$F$10:$F$10000,'Chi tiết'!$O328))</f>
        <v/>
      </c>
      <c r="F328" s="275" t="str">
        <f ca="1">IF($O328="","",INDEX('Nhập liệu'!$G$10:$G$10000,'Chi tiết'!$O328))</f>
        <v/>
      </c>
      <c r="G328" s="275" t="str">
        <f ca="1">IF($O328="","",INDEX('Nhập liệu'!$H$10:$H$10000,'Chi tiết'!$O328))</f>
        <v/>
      </c>
      <c r="H328" s="275" t="str">
        <f ca="1">IF($O328="","",INDEX('Nhập liệu'!$I$10:$I$10000,'Chi tiết'!$O328))</f>
        <v/>
      </c>
      <c r="I328" s="275" t="str">
        <f ca="1">IF($O328="","",INDEX('Nhập liệu'!$J$10:$J$10000,'Chi tiết'!$O328))</f>
        <v/>
      </c>
      <c r="J328" s="275" t="str">
        <f ca="1">IF($O328="","",INDEX('Nhập liệu'!$K$10:$K$10000,'Chi tiết'!$O328))</f>
        <v/>
      </c>
      <c r="K328" s="275" t="str">
        <f ca="1">IF($O328="","",INDEX('Nhập liệu'!$L$10:$L$10000,'Chi tiết'!$O328))</f>
        <v/>
      </c>
      <c r="L328" s="275" t="str">
        <f ca="1">IF($O328="","",INDEX('Nhập liệu'!$M$10:$M$10000,'Chi tiết'!$O328))</f>
        <v/>
      </c>
      <c r="M328" s="275" t="str">
        <f ca="1">IF($O328="","",INDEX('Nhập liệu'!$N$10:$N$10000,'Chi tiết'!$O328))</f>
        <v/>
      </c>
      <c r="N328" s="275" t="str">
        <f ca="1">IF($O328="","",INDEX('Nhập liệu'!$O$10:$O$10000,'Chi tiết'!$O328))</f>
        <v/>
      </c>
      <c r="O328" s="266" t="str">
        <f ca="1">IF(TYPE(MATCH($D$6,OFFSET('Nhập liệu'!$C$10,O327,0):'Nhập liệu'!$C$10000,0)+O327)=16,"",MATCH($D$6,OFFSET('Nhập liệu'!$C$10,O327,0):'Nhập liệu'!$C$10000,0)+O327)</f>
        <v/>
      </c>
    </row>
    <row r="329" spans="2:15">
      <c r="B329" s="264" t="str">
        <f ca="1">IF($O329="","",INDEX('Nhập liệu'!$B$10:$B$10000,'Chi tiết'!$O329))</f>
        <v/>
      </c>
      <c r="C329" s="160" t="str">
        <f ca="1">IF($O329="","",INDEX('Nhập liệu'!$D$10:$D$10000,'Chi tiết'!$O329))</f>
        <v/>
      </c>
      <c r="D329" s="275" t="str">
        <f ca="1">IF($O329="","",INDEX('Nhập liệu'!$E$10:$E$10000,'Chi tiết'!$O329))</f>
        <v/>
      </c>
      <c r="E329" s="274" t="str">
        <f ca="1">IF($O329="","",INDEX('Nhập liệu'!$F$10:$F$10000,'Chi tiết'!$O329))</f>
        <v/>
      </c>
      <c r="F329" s="275" t="str">
        <f ca="1">IF($O329="","",INDEX('Nhập liệu'!$G$10:$G$10000,'Chi tiết'!$O329))</f>
        <v/>
      </c>
      <c r="G329" s="275" t="str">
        <f ca="1">IF($O329="","",INDEX('Nhập liệu'!$H$10:$H$10000,'Chi tiết'!$O329))</f>
        <v/>
      </c>
      <c r="H329" s="275" t="str">
        <f ca="1">IF($O329="","",INDEX('Nhập liệu'!$I$10:$I$10000,'Chi tiết'!$O329))</f>
        <v/>
      </c>
      <c r="I329" s="275" t="str">
        <f ca="1">IF($O329="","",INDEX('Nhập liệu'!$J$10:$J$10000,'Chi tiết'!$O329))</f>
        <v/>
      </c>
      <c r="J329" s="275" t="str">
        <f ca="1">IF($O329="","",INDEX('Nhập liệu'!$K$10:$K$10000,'Chi tiết'!$O329))</f>
        <v/>
      </c>
      <c r="K329" s="275" t="str">
        <f ca="1">IF($O329="","",INDEX('Nhập liệu'!$L$10:$L$10000,'Chi tiết'!$O329))</f>
        <v/>
      </c>
      <c r="L329" s="275" t="str">
        <f ca="1">IF($O329="","",INDEX('Nhập liệu'!$M$10:$M$10000,'Chi tiết'!$O329))</f>
        <v/>
      </c>
      <c r="M329" s="275" t="str">
        <f ca="1">IF($O329="","",INDEX('Nhập liệu'!$N$10:$N$10000,'Chi tiết'!$O329))</f>
        <v/>
      </c>
      <c r="N329" s="275" t="str">
        <f ca="1">IF($O329="","",INDEX('Nhập liệu'!$O$10:$O$10000,'Chi tiết'!$O329))</f>
        <v/>
      </c>
      <c r="O329" s="266" t="str">
        <f ca="1">IF(TYPE(MATCH($D$6,OFFSET('Nhập liệu'!$C$10,O328,0):'Nhập liệu'!$C$10000,0)+O328)=16,"",MATCH($D$6,OFFSET('Nhập liệu'!$C$10,O328,0):'Nhập liệu'!$C$10000,0)+O328)</f>
        <v/>
      </c>
    </row>
    <row r="330" spans="2:15">
      <c r="B330" s="264" t="str">
        <f ca="1">IF($O330="","",INDEX('Nhập liệu'!$B$10:$B$10000,'Chi tiết'!$O330))</f>
        <v/>
      </c>
      <c r="C330" s="160" t="str">
        <f ca="1">IF($O330="","",INDEX('Nhập liệu'!$D$10:$D$10000,'Chi tiết'!$O330))</f>
        <v/>
      </c>
      <c r="D330" s="275" t="str">
        <f ca="1">IF($O330="","",INDEX('Nhập liệu'!$E$10:$E$10000,'Chi tiết'!$O330))</f>
        <v/>
      </c>
      <c r="E330" s="274" t="str">
        <f ca="1">IF($O330="","",INDEX('Nhập liệu'!$F$10:$F$10000,'Chi tiết'!$O330))</f>
        <v/>
      </c>
      <c r="F330" s="275" t="str">
        <f ca="1">IF($O330="","",INDEX('Nhập liệu'!$G$10:$G$10000,'Chi tiết'!$O330))</f>
        <v/>
      </c>
      <c r="G330" s="275" t="str">
        <f ca="1">IF($O330="","",INDEX('Nhập liệu'!$H$10:$H$10000,'Chi tiết'!$O330))</f>
        <v/>
      </c>
      <c r="H330" s="275" t="str">
        <f ca="1">IF($O330="","",INDEX('Nhập liệu'!$I$10:$I$10000,'Chi tiết'!$O330))</f>
        <v/>
      </c>
      <c r="I330" s="275" t="str">
        <f ca="1">IF($O330="","",INDEX('Nhập liệu'!$J$10:$J$10000,'Chi tiết'!$O330))</f>
        <v/>
      </c>
      <c r="J330" s="275" t="str">
        <f ca="1">IF($O330="","",INDEX('Nhập liệu'!$K$10:$K$10000,'Chi tiết'!$O330))</f>
        <v/>
      </c>
      <c r="K330" s="275" t="str">
        <f ca="1">IF($O330="","",INDEX('Nhập liệu'!$L$10:$L$10000,'Chi tiết'!$O330))</f>
        <v/>
      </c>
      <c r="L330" s="275" t="str">
        <f ca="1">IF($O330="","",INDEX('Nhập liệu'!$M$10:$M$10000,'Chi tiết'!$O330))</f>
        <v/>
      </c>
      <c r="M330" s="275" t="str">
        <f ca="1">IF($O330="","",INDEX('Nhập liệu'!$N$10:$N$10000,'Chi tiết'!$O330))</f>
        <v/>
      </c>
      <c r="N330" s="275" t="str">
        <f ca="1">IF($O330="","",INDEX('Nhập liệu'!$O$10:$O$10000,'Chi tiết'!$O330))</f>
        <v/>
      </c>
      <c r="O330" s="266" t="str">
        <f ca="1">IF(TYPE(MATCH($D$6,OFFSET('Nhập liệu'!$C$10,O329,0):'Nhập liệu'!$C$10000,0)+O329)=16,"",MATCH($D$6,OFFSET('Nhập liệu'!$C$10,O329,0):'Nhập liệu'!$C$10000,0)+O329)</f>
        <v/>
      </c>
    </row>
    <row r="331" spans="2:15">
      <c r="B331" s="264" t="str">
        <f ca="1">IF($O331="","",INDEX('Nhập liệu'!$B$10:$B$10000,'Chi tiết'!$O331))</f>
        <v/>
      </c>
      <c r="C331" s="160" t="str">
        <f ca="1">IF($O331="","",INDEX('Nhập liệu'!$D$10:$D$10000,'Chi tiết'!$O331))</f>
        <v/>
      </c>
      <c r="D331" s="275" t="str">
        <f ca="1">IF($O331="","",INDEX('Nhập liệu'!$E$10:$E$10000,'Chi tiết'!$O331))</f>
        <v/>
      </c>
      <c r="E331" s="274" t="str">
        <f ca="1">IF($O331="","",INDEX('Nhập liệu'!$F$10:$F$10000,'Chi tiết'!$O331))</f>
        <v/>
      </c>
      <c r="F331" s="275" t="str">
        <f ca="1">IF($O331="","",INDEX('Nhập liệu'!$G$10:$G$10000,'Chi tiết'!$O331))</f>
        <v/>
      </c>
      <c r="G331" s="275" t="str">
        <f ca="1">IF($O331="","",INDEX('Nhập liệu'!$H$10:$H$10000,'Chi tiết'!$O331))</f>
        <v/>
      </c>
      <c r="H331" s="275" t="str">
        <f ca="1">IF($O331="","",INDEX('Nhập liệu'!$I$10:$I$10000,'Chi tiết'!$O331))</f>
        <v/>
      </c>
      <c r="I331" s="275" t="str">
        <f ca="1">IF($O331="","",INDEX('Nhập liệu'!$J$10:$J$10000,'Chi tiết'!$O331))</f>
        <v/>
      </c>
      <c r="J331" s="275" t="str">
        <f ca="1">IF($O331="","",INDEX('Nhập liệu'!$K$10:$K$10000,'Chi tiết'!$O331))</f>
        <v/>
      </c>
      <c r="K331" s="275" t="str">
        <f ca="1">IF($O331="","",INDEX('Nhập liệu'!$L$10:$L$10000,'Chi tiết'!$O331))</f>
        <v/>
      </c>
      <c r="L331" s="275" t="str">
        <f ca="1">IF($O331="","",INDEX('Nhập liệu'!$M$10:$M$10000,'Chi tiết'!$O331))</f>
        <v/>
      </c>
      <c r="M331" s="275" t="str">
        <f ca="1">IF($O331="","",INDEX('Nhập liệu'!$N$10:$N$10000,'Chi tiết'!$O331))</f>
        <v/>
      </c>
      <c r="N331" s="275" t="str">
        <f ca="1">IF($O331="","",INDEX('Nhập liệu'!$O$10:$O$10000,'Chi tiết'!$O331))</f>
        <v/>
      </c>
      <c r="O331" s="266" t="str">
        <f ca="1">IF(TYPE(MATCH($D$6,OFFSET('Nhập liệu'!$C$10,O330,0):'Nhập liệu'!$C$10000,0)+O330)=16,"",MATCH($D$6,OFFSET('Nhập liệu'!$C$10,O330,0):'Nhập liệu'!$C$10000,0)+O330)</f>
        <v/>
      </c>
    </row>
    <row r="332" spans="2:15">
      <c r="B332" s="264" t="str">
        <f ca="1">IF($O332="","",INDEX('Nhập liệu'!$B$10:$B$10000,'Chi tiết'!$O332))</f>
        <v/>
      </c>
      <c r="C332" s="160" t="str">
        <f ca="1">IF($O332="","",INDEX('Nhập liệu'!$D$10:$D$10000,'Chi tiết'!$O332))</f>
        <v/>
      </c>
      <c r="D332" s="275" t="str">
        <f ca="1">IF($O332="","",INDEX('Nhập liệu'!$E$10:$E$10000,'Chi tiết'!$O332))</f>
        <v/>
      </c>
      <c r="E332" s="274" t="str">
        <f ca="1">IF($O332="","",INDEX('Nhập liệu'!$F$10:$F$10000,'Chi tiết'!$O332))</f>
        <v/>
      </c>
      <c r="F332" s="275" t="str">
        <f ca="1">IF($O332="","",INDEX('Nhập liệu'!$G$10:$G$10000,'Chi tiết'!$O332))</f>
        <v/>
      </c>
      <c r="G332" s="275" t="str">
        <f ca="1">IF($O332="","",INDEX('Nhập liệu'!$H$10:$H$10000,'Chi tiết'!$O332))</f>
        <v/>
      </c>
      <c r="H332" s="275" t="str">
        <f ca="1">IF($O332="","",INDEX('Nhập liệu'!$I$10:$I$10000,'Chi tiết'!$O332))</f>
        <v/>
      </c>
      <c r="I332" s="275" t="str">
        <f ca="1">IF($O332="","",INDEX('Nhập liệu'!$J$10:$J$10000,'Chi tiết'!$O332))</f>
        <v/>
      </c>
      <c r="J332" s="275" t="str">
        <f ca="1">IF($O332="","",INDEX('Nhập liệu'!$K$10:$K$10000,'Chi tiết'!$O332))</f>
        <v/>
      </c>
      <c r="K332" s="275" t="str">
        <f ca="1">IF($O332="","",INDEX('Nhập liệu'!$L$10:$L$10000,'Chi tiết'!$O332))</f>
        <v/>
      </c>
      <c r="L332" s="275" t="str">
        <f ca="1">IF($O332="","",INDEX('Nhập liệu'!$M$10:$M$10000,'Chi tiết'!$O332))</f>
        <v/>
      </c>
      <c r="M332" s="275" t="str">
        <f ca="1">IF($O332="","",INDEX('Nhập liệu'!$N$10:$N$10000,'Chi tiết'!$O332))</f>
        <v/>
      </c>
      <c r="N332" s="275" t="str">
        <f ca="1">IF($O332="","",INDEX('Nhập liệu'!$O$10:$O$10000,'Chi tiết'!$O332))</f>
        <v/>
      </c>
      <c r="O332" s="266" t="str">
        <f ca="1">IF(TYPE(MATCH($D$6,OFFSET('Nhập liệu'!$C$10,O331,0):'Nhập liệu'!$C$10000,0)+O331)=16,"",MATCH($D$6,OFFSET('Nhập liệu'!$C$10,O331,0):'Nhập liệu'!$C$10000,0)+O331)</f>
        <v/>
      </c>
    </row>
    <row r="333" spans="2:15">
      <c r="B333" s="264" t="str">
        <f ca="1">IF($O333="","",INDEX('Nhập liệu'!$B$10:$B$10000,'Chi tiết'!$O333))</f>
        <v/>
      </c>
      <c r="C333" s="160" t="str">
        <f ca="1">IF($O333="","",INDEX('Nhập liệu'!$D$10:$D$10000,'Chi tiết'!$O333))</f>
        <v/>
      </c>
      <c r="D333" s="275" t="str">
        <f ca="1">IF($O333="","",INDEX('Nhập liệu'!$E$10:$E$10000,'Chi tiết'!$O333))</f>
        <v/>
      </c>
      <c r="E333" s="274" t="str">
        <f ca="1">IF($O333="","",INDEX('Nhập liệu'!$F$10:$F$10000,'Chi tiết'!$O333))</f>
        <v/>
      </c>
      <c r="F333" s="275" t="str">
        <f ca="1">IF($O333="","",INDEX('Nhập liệu'!$G$10:$G$10000,'Chi tiết'!$O333))</f>
        <v/>
      </c>
      <c r="G333" s="275" t="str">
        <f ca="1">IF($O333="","",INDEX('Nhập liệu'!$H$10:$H$10000,'Chi tiết'!$O333))</f>
        <v/>
      </c>
      <c r="H333" s="275" t="str">
        <f ca="1">IF($O333="","",INDEX('Nhập liệu'!$I$10:$I$10000,'Chi tiết'!$O333))</f>
        <v/>
      </c>
      <c r="I333" s="275" t="str">
        <f ca="1">IF($O333="","",INDEX('Nhập liệu'!$J$10:$J$10000,'Chi tiết'!$O333))</f>
        <v/>
      </c>
      <c r="J333" s="275" t="str">
        <f ca="1">IF($O333="","",INDEX('Nhập liệu'!$K$10:$K$10000,'Chi tiết'!$O333))</f>
        <v/>
      </c>
      <c r="K333" s="275" t="str">
        <f ca="1">IF($O333="","",INDEX('Nhập liệu'!$L$10:$L$10000,'Chi tiết'!$O333))</f>
        <v/>
      </c>
      <c r="L333" s="275" t="str">
        <f ca="1">IF($O333="","",INDEX('Nhập liệu'!$M$10:$M$10000,'Chi tiết'!$O333))</f>
        <v/>
      </c>
      <c r="M333" s="275" t="str">
        <f ca="1">IF($O333="","",INDEX('Nhập liệu'!$N$10:$N$10000,'Chi tiết'!$O333))</f>
        <v/>
      </c>
      <c r="N333" s="275" t="str">
        <f ca="1">IF($O333="","",INDEX('Nhập liệu'!$O$10:$O$10000,'Chi tiết'!$O333))</f>
        <v/>
      </c>
      <c r="O333" s="266" t="str">
        <f ca="1">IF(TYPE(MATCH($D$6,OFFSET('Nhập liệu'!$C$10,O332,0):'Nhập liệu'!$C$10000,0)+O332)=16,"",MATCH($D$6,OFFSET('Nhập liệu'!$C$10,O332,0):'Nhập liệu'!$C$10000,0)+O332)</f>
        <v/>
      </c>
    </row>
    <row r="334" spans="2:15">
      <c r="B334" s="264" t="str">
        <f ca="1">IF($O334="","",INDEX('Nhập liệu'!$B$10:$B$10000,'Chi tiết'!$O334))</f>
        <v/>
      </c>
      <c r="C334" s="160" t="str">
        <f ca="1">IF($O334="","",INDEX('Nhập liệu'!$D$10:$D$10000,'Chi tiết'!$O334))</f>
        <v/>
      </c>
      <c r="D334" s="275" t="str">
        <f ca="1">IF($O334="","",INDEX('Nhập liệu'!$E$10:$E$10000,'Chi tiết'!$O334))</f>
        <v/>
      </c>
      <c r="E334" s="274" t="str">
        <f ca="1">IF($O334="","",INDEX('Nhập liệu'!$F$10:$F$10000,'Chi tiết'!$O334))</f>
        <v/>
      </c>
      <c r="F334" s="275" t="str">
        <f ca="1">IF($O334="","",INDEX('Nhập liệu'!$G$10:$G$10000,'Chi tiết'!$O334))</f>
        <v/>
      </c>
      <c r="G334" s="275" t="str">
        <f ca="1">IF($O334="","",INDEX('Nhập liệu'!$H$10:$H$10000,'Chi tiết'!$O334))</f>
        <v/>
      </c>
      <c r="H334" s="275" t="str">
        <f ca="1">IF($O334="","",INDEX('Nhập liệu'!$I$10:$I$10000,'Chi tiết'!$O334))</f>
        <v/>
      </c>
      <c r="I334" s="275" t="str">
        <f ca="1">IF($O334="","",INDEX('Nhập liệu'!$J$10:$J$10000,'Chi tiết'!$O334))</f>
        <v/>
      </c>
      <c r="J334" s="275" t="str">
        <f ca="1">IF($O334="","",INDEX('Nhập liệu'!$K$10:$K$10000,'Chi tiết'!$O334))</f>
        <v/>
      </c>
      <c r="K334" s="275" t="str">
        <f ca="1">IF($O334="","",INDEX('Nhập liệu'!$L$10:$L$10000,'Chi tiết'!$O334))</f>
        <v/>
      </c>
      <c r="L334" s="275" t="str">
        <f ca="1">IF($O334="","",INDEX('Nhập liệu'!$M$10:$M$10000,'Chi tiết'!$O334))</f>
        <v/>
      </c>
      <c r="M334" s="275" t="str">
        <f ca="1">IF($O334="","",INDEX('Nhập liệu'!$N$10:$N$10000,'Chi tiết'!$O334))</f>
        <v/>
      </c>
      <c r="N334" s="275" t="str">
        <f ca="1">IF($O334="","",INDEX('Nhập liệu'!$O$10:$O$10000,'Chi tiết'!$O334))</f>
        <v/>
      </c>
      <c r="O334" s="266" t="str">
        <f ca="1">IF(TYPE(MATCH($D$6,OFFSET('Nhập liệu'!$C$10,O333,0):'Nhập liệu'!$C$10000,0)+O333)=16,"",MATCH($D$6,OFFSET('Nhập liệu'!$C$10,O333,0):'Nhập liệu'!$C$10000,0)+O333)</f>
        <v/>
      </c>
    </row>
    <row r="335" spans="2:15">
      <c r="B335" s="264" t="str">
        <f ca="1">IF($O335="","",INDEX('Nhập liệu'!$B$10:$B$10000,'Chi tiết'!$O335))</f>
        <v/>
      </c>
      <c r="C335" s="160" t="str">
        <f ca="1">IF($O335="","",INDEX('Nhập liệu'!$D$10:$D$10000,'Chi tiết'!$O335))</f>
        <v/>
      </c>
      <c r="D335" s="275" t="str">
        <f ca="1">IF($O335="","",INDEX('Nhập liệu'!$E$10:$E$10000,'Chi tiết'!$O335))</f>
        <v/>
      </c>
      <c r="E335" s="274" t="str">
        <f ca="1">IF($O335="","",INDEX('Nhập liệu'!$F$10:$F$10000,'Chi tiết'!$O335))</f>
        <v/>
      </c>
      <c r="F335" s="275" t="str">
        <f ca="1">IF($O335="","",INDEX('Nhập liệu'!$G$10:$G$10000,'Chi tiết'!$O335))</f>
        <v/>
      </c>
      <c r="G335" s="275" t="str">
        <f ca="1">IF($O335="","",INDEX('Nhập liệu'!$H$10:$H$10000,'Chi tiết'!$O335))</f>
        <v/>
      </c>
      <c r="H335" s="275" t="str">
        <f ca="1">IF($O335="","",INDEX('Nhập liệu'!$I$10:$I$10000,'Chi tiết'!$O335))</f>
        <v/>
      </c>
      <c r="I335" s="275" t="str">
        <f ca="1">IF($O335="","",INDEX('Nhập liệu'!$J$10:$J$10000,'Chi tiết'!$O335))</f>
        <v/>
      </c>
      <c r="J335" s="275" t="str">
        <f ca="1">IF($O335="","",INDEX('Nhập liệu'!$K$10:$K$10000,'Chi tiết'!$O335))</f>
        <v/>
      </c>
      <c r="K335" s="275" t="str">
        <f ca="1">IF($O335="","",INDEX('Nhập liệu'!$L$10:$L$10000,'Chi tiết'!$O335))</f>
        <v/>
      </c>
      <c r="L335" s="275" t="str">
        <f ca="1">IF($O335="","",INDEX('Nhập liệu'!$M$10:$M$10000,'Chi tiết'!$O335))</f>
        <v/>
      </c>
      <c r="M335" s="275" t="str">
        <f ca="1">IF($O335="","",INDEX('Nhập liệu'!$N$10:$N$10000,'Chi tiết'!$O335))</f>
        <v/>
      </c>
      <c r="N335" s="275" t="str">
        <f ca="1">IF($O335="","",INDEX('Nhập liệu'!$O$10:$O$10000,'Chi tiết'!$O335))</f>
        <v/>
      </c>
      <c r="O335" s="266" t="str">
        <f ca="1">IF(TYPE(MATCH($D$6,OFFSET('Nhập liệu'!$C$10,O334,0):'Nhập liệu'!$C$10000,0)+O334)=16,"",MATCH($D$6,OFFSET('Nhập liệu'!$C$10,O334,0):'Nhập liệu'!$C$10000,0)+O334)</f>
        <v/>
      </c>
    </row>
    <row r="336" spans="2:15">
      <c r="B336" s="264" t="str">
        <f ca="1">IF($O336="","",INDEX('Nhập liệu'!$B$10:$B$10000,'Chi tiết'!$O336))</f>
        <v/>
      </c>
      <c r="C336" s="160" t="str">
        <f ca="1">IF($O336="","",INDEX('Nhập liệu'!$D$10:$D$10000,'Chi tiết'!$O336))</f>
        <v/>
      </c>
      <c r="D336" s="275" t="str">
        <f ca="1">IF($O336="","",INDEX('Nhập liệu'!$E$10:$E$10000,'Chi tiết'!$O336))</f>
        <v/>
      </c>
      <c r="E336" s="274" t="str">
        <f ca="1">IF($O336="","",INDEX('Nhập liệu'!$F$10:$F$10000,'Chi tiết'!$O336))</f>
        <v/>
      </c>
      <c r="F336" s="275" t="str">
        <f ca="1">IF($O336="","",INDEX('Nhập liệu'!$G$10:$G$10000,'Chi tiết'!$O336))</f>
        <v/>
      </c>
      <c r="G336" s="275" t="str">
        <f ca="1">IF($O336="","",INDEX('Nhập liệu'!$H$10:$H$10000,'Chi tiết'!$O336))</f>
        <v/>
      </c>
      <c r="H336" s="275" t="str">
        <f ca="1">IF($O336="","",INDEX('Nhập liệu'!$I$10:$I$10000,'Chi tiết'!$O336))</f>
        <v/>
      </c>
      <c r="I336" s="275" t="str">
        <f ca="1">IF($O336="","",INDEX('Nhập liệu'!$J$10:$J$10000,'Chi tiết'!$O336))</f>
        <v/>
      </c>
      <c r="J336" s="275" t="str">
        <f ca="1">IF($O336="","",INDEX('Nhập liệu'!$K$10:$K$10000,'Chi tiết'!$O336))</f>
        <v/>
      </c>
      <c r="K336" s="275" t="str">
        <f ca="1">IF($O336="","",INDEX('Nhập liệu'!$L$10:$L$10000,'Chi tiết'!$O336))</f>
        <v/>
      </c>
      <c r="L336" s="275" t="str">
        <f ca="1">IF($O336="","",INDEX('Nhập liệu'!$M$10:$M$10000,'Chi tiết'!$O336))</f>
        <v/>
      </c>
      <c r="M336" s="275" t="str">
        <f ca="1">IF($O336="","",INDEX('Nhập liệu'!$N$10:$N$10000,'Chi tiết'!$O336))</f>
        <v/>
      </c>
      <c r="N336" s="275" t="str">
        <f ca="1">IF($O336="","",INDEX('Nhập liệu'!$O$10:$O$10000,'Chi tiết'!$O336))</f>
        <v/>
      </c>
      <c r="O336" s="266" t="str">
        <f ca="1">IF(TYPE(MATCH($D$6,OFFSET('Nhập liệu'!$C$10,O335,0):'Nhập liệu'!$C$10000,0)+O335)=16,"",MATCH($D$6,OFFSET('Nhập liệu'!$C$10,O335,0):'Nhập liệu'!$C$10000,0)+O335)</f>
        <v/>
      </c>
    </row>
    <row r="337" spans="2:15">
      <c r="B337" s="264" t="str">
        <f ca="1">IF($O337="","",INDEX('Nhập liệu'!$B$10:$B$10000,'Chi tiết'!$O337))</f>
        <v/>
      </c>
      <c r="C337" s="160" t="str">
        <f ca="1">IF($O337="","",INDEX('Nhập liệu'!$D$10:$D$10000,'Chi tiết'!$O337))</f>
        <v/>
      </c>
      <c r="D337" s="275" t="str">
        <f ca="1">IF($O337="","",INDEX('Nhập liệu'!$E$10:$E$10000,'Chi tiết'!$O337))</f>
        <v/>
      </c>
      <c r="E337" s="274" t="str">
        <f ca="1">IF($O337="","",INDEX('Nhập liệu'!$F$10:$F$10000,'Chi tiết'!$O337))</f>
        <v/>
      </c>
      <c r="F337" s="275" t="str">
        <f ca="1">IF($O337="","",INDEX('Nhập liệu'!$G$10:$G$10000,'Chi tiết'!$O337))</f>
        <v/>
      </c>
      <c r="G337" s="275" t="str">
        <f ca="1">IF($O337="","",INDEX('Nhập liệu'!$H$10:$H$10000,'Chi tiết'!$O337))</f>
        <v/>
      </c>
      <c r="H337" s="275" t="str">
        <f ca="1">IF($O337="","",INDEX('Nhập liệu'!$I$10:$I$10000,'Chi tiết'!$O337))</f>
        <v/>
      </c>
      <c r="I337" s="275" t="str">
        <f ca="1">IF($O337="","",INDEX('Nhập liệu'!$J$10:$J$10000,'Chi tiết'!$O337))</f>
        <v/>
      </c>
      <c r="J337" s="275" t="str">
        <f ca="1">IF($O337="","",INDEX('Nhập liệu'!$K$10:$K$10000,'Chi tiết'!$O337))</f>
        <v/>
      </c>
      <c r="K337" s="275" t="str">
        <f ca="1">IF($O337="","",INDEX('Nhập liệu'!$L$10:$L$10000,'Chi tiết'!$O337))</f>
        <v/>
      </c>
      <c r="L337" s="275" t="str">
        <f ca="1">IF($O337="","",INDEX('Nhập liệu'!$M$10:$M$10000,'Chi tiết'!$O337))</f>
        <v/>
      </c>
      <c r="M337" s="275" t="str">
        <f ca="1">IF($O337="","",INDEX('Nhập liệu'!$N$10:$N$10000,'Chi tiết'!$O337))</f>
        <v/>
      </c>
      <c r="N337" s="275" t="str">
        <f ca="1">IF($O337="","",INDEX('Nhập liệu'!$O$10:$O$10000,'Chi tiết'!$O337))</f>
        <v/>
      </c>
      <c r="O337" s="266" t="str">
        <f ca="1">IF(TYPE(MATCH($D$6,OFFSET('Nhập liệu'!$C$10,O336,0):'Nhập liệu'!$C$10000,0)+O336)=16,"",MATCH($D$6,OFFSET('Nhập liệu'!$C$10,O336,0):'Nhập liệu'!$C$10000,0)+O336)</f>
        <v/>
      </c>
    </row>
    <row r="338" spans="2:15">
      <c r="B338" s="264" t="str">
        <f ca="1">IF($O338="","",INDEX('Nhập liệu'!$B$10:$B$10000,'Chi tiết'!$O338))</f>
        <v/>
      </c>
      <c r="C338" s="160" t="str">
        <f ca="1">IF($O338="","",INDEX('Nhập liệu'!$D$10:$D$10000,'Chi tiết'!$O338))</f>
        <v/>
      </c>
      <c r="D338" s="275" t="str">
        <f ca="1">IF($O338="","",INDEX('Nhập liệu'!$E$10:$E$10000,'Chi tiết'!$O338))</f>
        <v/>
      </c>
      <c r="E338" s="274" t="str">
        <f ca="1">IF($O338="","",INDEX('Nhập liệu'!$F$10:$F$10000,'Chi tiết'!$O338))</f>
        <v/>
      </c>
      <c r="F338" s="275" t="str">
        <f ca="1">IF($O338="","",INDEX('Nhập liệu'!$G$10:$G$10000,'Chi tiết'!$O338))</f>
        <v/>
      </c>
      <c r="G338" s="275" t="str">
        <f ca="1">IF($O338="","",INDEX('Nhập liệu'!$H$10:$H$10000,'Chi tiết'!$O338))</f>
        <v/>
      </c>
      <c r="H338" s="275" t="str">
        <f ca="1">IF($O338="","",INDEX('Nhập liệu'!$I$10:$I$10000,'Chi tiết'!$O338))</f>
        <v/>
      </c>
      <c r="I338" s="275" t="str">
        <f ca="1">IF($O338="","",INDEX('Nhập liệu'!$J$10:$J$10000,'Chi tiết'!$O338))</f>
        <v/>
      </c>
      <c r="J338" s="275" t="str">
        <f ca="1">IF($O338="","",INDEX('Nhập liệu'!$K$10:$K$10000,'Chi tiết'!$O338))</f>
        <v/>
      </c>
      <c r="K338" s="275" t="str">
        <f ca="1">IF($O338="","",INDEX('Nhập liệu'!$L$10:$L$10000,'Chi tiết'!$O338))</f>
        <v/>
      </c>
      <c r="L338" s="275" t="str">
        <f ca="1">IF($O338="","",INDEX('Nhập liệu'!$M$10:$M$10000,'Chi tiết'!$O338))</f>
        <v/>
      </c>
      <c r="M338" s="275" t="str">
        <f ca="1">IF($O338="","",INDEX('Nhập liệu'!$N$10:$N$10000,'Chi tiết'!$O338))</f>
        <v/>
      </c>
      <c r="N338" s="275" t="str">
        <f ca="1">IF($O338="","",INDEX('Nhập liệu'!$O$10:$O$10000,'Chi tiết'!$O338))</f>
        <v/>
      </c>
      <c r="O338" s="266" t="str">
        <f ca="1">IF(TYPE(MATCH($D$6,OFFSET('Nhập liệu'!$C$10,O337,0):'Nhập liệu'!$C$10000,0)+O337)=16,"",MATCH($D$6,OFFSET('Nhập liệu'!$C$10,O337,0):'Nhập liệu'!$C$10000,0)+O337)</f>
        <v/>
      </c>
    </row>
    <row r="339" spans="2:15">
      <c r="B339" s="264" t="str">
        <f ca="1">IF($O339="","",INDEX('Nhập liệu'!$B$10:$B$10000,'Chi tiết'!$O339))</f>
        <v/>
      </c>
      <c r="C339" s="160" t="str">
        <f ca="1">IF($O339="","",INDEX('Nhập liệu'!$D$10:$D$10000,'Chi tiết'!$O339))</f>
        <v/>
      </c>
      <c r="D339" s="275" t="str">
        <f ca="1">IF($O339="","",INDEX('Nhập liệu'!$E$10:$E$10000,'Chi tiết'!$O339))</f>
        <v/>
      </c>
      <c r="E339" s="274" t="str">
        <f ca="1">IF($O339="","",INDEX('Nhập liệu'!$F$10:$F$10000,'Chi tiết'!$O339))</f>
        <v/>
      </c>
      <c r="F339" s="275" t="str">
        <f ca="1">IF($O339="","",INDEX('Nhập liệu'!$G$10:$G$10000,'Chi tiết'!$O339))</f>
        <v/>
      </c>
      <c r="G339" s="275" t="str">
        <f ca="1">IF($O339="","",INDEX('Nhập liệu'!$H$10:$H$10000,'Chi tiết'!$O339))</f>
        <v/>
      </c>
      <c r="H339" s="275" t="str">
        <f ca="1">IF($O339="","",INDEX('Nhập liệu'!$I$10:$I$10000,'Chi tiết'!$O339))</f>
        <v/>
      </c>
      <c r="I339" s="275" t="str">
        <f ca="1">IF($O339="","",INDEX('Nhập liệu'!$J$10:$J$10000,'Chi tiết'!$O339))</f>
        <v/>
      </c>
      <c r="J339" s="275" t="str">
        <f ca="1">IF($O339="","",INDEX('Nhập liệu'!$K$10:$K$10000,'Chi tiết'!$O339))</f>
        <v/>
      </c>
      <c r="K339" s="275" t="str">
        <f ca="1">IF($O339="","",INDEX('Nhập liệu'!$L$10:$L$10000,'Chi tiết'!$O339))</f>
        <v/>
      </c>
      <c r="L339" s="275" t="str">
        <f ca="1">IF($O339="","",INDEX('Nhập liệu'!$M$10:$M$10000,'Chi tiết'!$O339))</f>
        <v/>
      </c>
      <c r="M339" s="275" t="str">
        <f ca="1">IF($O339="","",INDEX('Nhập liệu'!$N$10:$N$10000,'Chi tiết'!$O339))</f>
        <v/>
      </c>
      <c r="N339" s="275" t="str">
        <f ca="1">IF($O339="","",INDEX('Nhập liệu'!$O$10:$O$10000,'Chi tiết'!$O339))</f>
        <v/>
      </c>
      <c r="O339" s="266" t="str">
        <f ca="1">IF(TYPE(MATCH($D$6,OFFSET('Nhập liệu'!$C$10,O338,0):'Nhập liệu'!$C$10000,0)+O338)=16,"",MATCH($D$6,OFFSET('Nhập liệu'!$C$10,O338,0):'Nhập liệu'!$C$10000,0)+O338)</f>
        <v/>
      </c>
    </row>
    <row r="340" spans="2:15">
      <c r="B340" s="264" t="str">
        <f ca="1">IF($O340="","",INDEX('Nhập liệu'!$B$10:$B$10000,'Chi tiết'!$O340))</f>
        <v/>
      </c>
      <c r="C340" s="160" t="str">
        <f ca="1">IF($O340="","",INDEX('Nhập liệu'!$D$10:$D$10000,'Chi tiết'!$O340))</f>
        <v/>
      </c>
      <c r="D340" s="275" t="str">
        <f ca="1">IF($O340="","",INDEX('Nhập liệu'!$E$10:$E$10000,'Chi tiết'!$O340))</f>
        <v/>
      </c>
      <c r="E340" s="274" t="str">
        <f ca="1">IF($O340="","",INDEX('Nhập liệu'!$F$10:$F$10000,'Chi tiết'!$O340))</f>
        <v/>
      </c>
      <c r="F340" s="275" t="str">
        <f ca="1">IF($O340="","",INDEX('Nhập liệu'!$G$10:$G$10000,'Chi tiết'!$O340))</f>
        <v/>
      </c>
      <c r="G340" s="275" t="str">
        <f ca="1">IF($O340="","",INDEX('Nhập liệu'!$H$10:$H$10000,'Chi tiết'!$O340))</f>
        <v/>
      </c>
      <c r="H340" s="275" t="str">
        <f ca="1">IF($O340="","",INDEX('Nhập liệu'!$I$10:$I$10000,'Chi tiết'!$O340))</f>
        <v/>
      </c>
      <c r="I340" s="275" t="str">
        <f ca="1">IF($O340="","",INDEX('Nhập liệu'!$J$10:$J$10000,'Chi tiết'!$O340))</f>
        <v/>
      </c>
      <c r="J340" s="275" t="str">
        <f ca="1">IF($O340="","",INDEX('Nhập liệu'!$K$10:$K$10000,'Chi tiết'!$O340))</f>
        <v/>
      </c>
      <c r="K340" s="275" t="str">
        <f ca="1">IF($O340="","",INDEX('Nhập liệu'!$L$10:$L$10000,'Chi tiết'!$O340))</f>
        <v/>
      </c>
      <c r="L340" s="275" t="str">
        <f ca="1">IF($O340="","",INDEX('Nhập liệu'!$M$10:$M$10000,'Chi tiết'!$O340))</f>
        <v/>
      </c>
      <c r="M340" s="275" t="str">
        <f ca="1">IF($O340="","",INDEX('Nhập liệu'!$N$10:$N$10000,'Chi tiết'!$O340))</f>
        <v/>
      </c>
      <c r="N340" s="275" t="str">
        <f ca="1">IF($O340="","",INDEX('Nhập liệu'!$O$10:$O$10000,'Chi tiết'!$O340))</f>
        <v/>
      </c>
      <c r="O340" s="266" t="str">
        <f ca="1">IF(TYPE(MATCH($D$6,OFFSET('Nhập liệu'!$C$10,O339,0):'Nhập liệu'!$C$10000,0)+O339)=16,"",MATCH($D$6,OFFSET('Nhập liệu'!$C$10,O339,0):'Nhập liệu'!$C$10000,0)+O339)</f>
        <v/>
      </c>
    </row>
    <row r="341" spans="2:15">
      <c r="B341" s="264" t="str">
        <f ca="1">IF($O341="","",INDEX('Nhập liệu'!$B$10:$B$10000,'Chi tiết'!$O341))</f>
        <v/>
      </c>
      <c r="C341" s="160" t="str">
        <f ca="1">IF($O341="","",INDEX('Nhập liệu'!$D$10:$D$10000,'Chi tiết'!$O341))</f>
        <v/>
      </c>
      <c r="D341" s="275" t="str">
        <f ca="1">IF($O341="","",INDEX('Nhập liệu'!$E$10:$E$10000,'Chi tiết'!$O341))</f>
        <v/>
      </c>
      <c r="E341" s="274" t="str">
        <f ca="1">IF($O341="","",INDEX('Nhập liệu'!$F$10:$F$10000,'Chi tiết'!$O341))</f>
        <v/>
      </c>
      <c r="F341" s="275" t="str">
        <f ca="1">IF($O341="","",INDEX('Nhập liệu'!$G$10:$G$10000,'Chi tiết'!$O341))</f>
        <v/>
      </c>
      <c r="G341" s="275" t="str">
        <f ca="1">IF($O341="","",INDEX('Nhập liệu'!$H$10:$H$10000,'Chi tiết'!$O341))</f>
        <v/>
      </c>
      <c r="H341" s="275" t="str">
        <f ca="1">IF($O341="","",INDEX('Nhập liệu'!$I$10:$I$10000,'Chi tiết'!$O341))</f>
        <v/>
      </c>
      <c r="I341" s="275" t="str">
        <f ca="1">IF($O341="","",INDEX('Nhập liệu'!$J$10:$J$10000,'Chi tiết'!$O341))</f>
        <v/>
      </c>
      <c r="J341" s="275" t="str">
        <f ca="1">IF($O341="","",INDEX('Nhập liệu'!$K$10:$K$10000,'Chi tiết'!$O341))</f>
        <v/>
      </c>
      <c r="K341" s="275" t="str">
        <f ca="1">IF($O341="","",INDEX('Nhập liệu'!$L$10:$L$10000,'Chi tiết'!$O341))</f>
        <v/>
      </c>
      <c r="L341" s="275" t="str">
        <f ca="1">IF($O341="","",INDEX('Nhập liệu'!$M$10:$M$10000,'Chi tiết'!$O341))</f>
        <v/>
      </c>
      <c r="M341" s="275" t="str">
        <f ca="1">IF($O341="","",INDEX('Nhập liệu'!$N$10:$N$10000,'Chi tiết'!$O341))</f>
        <v/>
      </c>
      <c r="N341" s="275" t="str">
        <f ca="1">IF($O341="","",INDEX('Nhập liệu'!$O$10:$O$10000,'Chi tiết'!$O341))</f>
        <v/>
      </c>
      <c r="O341" s="266" t="str">
        <f ca="1">IF(TYPE(MATCH($D$6,OFFSET('Nhập liệu'!$C$10,O340,0):'Nhập liệu'!$C$10000,0)+O340)=16,"",MATCH($D$6,OFFSET('Nhập liệu'!$C$10,O340,0):'Nhập liệu'!$C$10000,0)+O340)</f>
        <v/>
      </c>
    </row>
    <row r="342" spans="2:15">
      <c r="B342" s="264" t="str">
        <f ca="1">IF($O342="","",INDEX('Nhập liệu'!$B$10:$B$10000,'Chi tiết'!$O342))</f>
        <v/>
      </c>
      <c r="C342" s="160" t="str">
        <f ca="1">IF($O342="","",INDEX('Nhập liệu'!$D$10:$D$10000,'Chi tiết'!$O342))</f>
        <v/>
      </c>
      <c r="D342" s="275" t="str">
        <f ca="1">IF($O342="","",INDEX('Nhập liệu'!$E$10:$E$10000,'Chi tiết'!$O342))</f>
        <v/>
      </c>
      <c r="E342" s="274" t="str">
        <f ca="1">IF($O342="","",INDEX('Nhập liệu'!$F$10:$F$10000,'Chi tiết'!$O342))</f>
        <v/>
      </c>
      <c r="F342" s="275" t="str">
        <f ca="1">IF($O342="","",INDEX('Nhập liệu'!$G$10:$G$10000,'Chi tiết'!$O342))</f>
        <v/>
      </c>
      <c r="G342" s="275" t="str">
        <f ca="1">IF($O342="","",INDEX('Nhập liệu'!$H$10:$H$10000,'Chi tiết'!$O342))</f>
        <v/>
      </c>
      <c r="H342" s="275" t="str">
        <f ca="1">IF($O342="","",INDEX('Nhập liệu'!$I$10:$I$10000,'Chi tiết'!$O342))</f>
        <v/>
      </c>
      <c r="I342" s="275" t="str">
        <f ca="1">IF($O342="","",INDEX('Nhập liệu'!$J$10:$J$10000,'Chi tiết'!$O342))</f>
        <v/>
      </c>
      <c r="J342" s="275" t="str">
        <f ca="1">IF($O342="","",INDEX('Nhập liệu'!$K$10:$K$10000,'Chi tiết'!$O342))</f>
        <v/>
      </c>
      <c r="K342" s="275" t="str">
        <f ca="1">IF($O342="","",INDEX('Nhập liệu'!$L$10:$L$10000,'Chi tiết'!$O342))</f>
        <v/>
      </c>
      <c r="L342" s="275" t="str">
        <f ca="1">IF($O342="","",INDEX('Nhập liệu'!$M$10:$M$10000,'Chi tiết'!$O342))</f>
        <v/>
      </c>
      <c r="M342" s="275" t="str">
        <f ca="1">IF($O342="","",INDEX('Nhập liệu'!$N$10:$N$10000,'Chi tiết'!$O342))</f>
        <v/>
      </c>
      <c r="N342" s="275" t="str">
        <f ca="1">IF($O342="","",INDEX('Nhập liệu'!$O$10:$O$10000,'Chi tiết'!$O342))</f>
        <v/>
      </c>
      <c r="O342" s="266" t="str">
        <f ca="1">IF(TYPE(MATCH($D$6,OFFSET('Nhập liệu'!$C$10,O341,0):'Nhập liệu'!$C$10000,0)+O341)=16,"",MATCH($D$6,OFFSET('Nhập liệu'!$C$10,O341,0):'Nhập liệu'!$C$10000,0)+O341)</f>
        <v/>
      </c>
    </row>
    <row r="343" spans="2:15">
      <c r="B343" s="264" t="str">
        <f ca="1">IF($O343="","",INDEX('Nhập liệu'!$B$10:$B$10000,'Chi tiết'!$O343))</f>
        <v/>
      </c>
      <c r="C343" s="160" t="str">
        <f ca="1">IF($O343="","",INDEX('Nhập liệu'!$D$10:$D$10000,'Chi tiết'!$O343))</f>
        <v/>
      </c>
      <c r="D343" s="275" t="str">
        <f ca="1">IF($O343="","",INDEX('Nhập liệu'!$E$10:$E$10000,'Chi tiết'!$O343))</f>
        <v/>
      </c>
      <c r="E343" s="274" t="str">
        <f ca="1">IF($O343="","",INDEX('Nhập liệu'!$F$10:$F$10000,'Chi tiết'!$O343))</f>
        <v/>
      </c>
      <c r="F343" s="275" t="str">
        <f ca="1">IF($O343="","",INDEX('Nhập liệu'!$G$10:$G$10000,'Chi tiết'!$O343))</f>
        <v/>
      </c>
      <c r="G343" s="275" t="str">
        <f ca="1">IF($O343="","",INDEX('Nhập liệu'!$H$10:$H$10000,'Chi tiết'!$O343))</f>
        <v/>
      </c>
      <c r="H343" s="275" t="str">
        <f ca="1">IF($O343="","",INDEX('Nhập liệu'!$I$10:$I$10000,'Chi tiết'!$O343))</f>
        <v/>
      </c>
      <c r="I343" s="275" t="str">
        <f ca="1">IF($O343="","",INDEX('Nhập liệu'!$J$10:$J$10000,'Chi tiết'!$O343))</f>
        <v/>
      </c>
      <c r="J343" s="275" t="str">
        <f ca="1">IF($O343="","",INDEX('Nhập liệu'!$K$10:$K$10000,'Chi tiết'!$O343))</f>
        <v/>
      </c>
      <c r="K343" s="275" t="str">
        <f ca="1">IF($O343="","",INDEX('Nhập liệu'!$L$10:$L$10000,'Chi tiết'!$O343))</f>
        <v/>
      </c>
      <c r="L343" s="275" t="str">
        <f ca="1">IF($O343="","",INDEX('Nhập liệu'!$M$10:$M$10000,'Chi tiết'!$O343))</f>
        <v/>
      </c>
      <c r="M343" s="275" t="str">
        <f ca="1">IF($O343="","",INDEX('Nhập liệu'!$N$10:$N$10000,'Chi tiết'!$O343))</f>
        <v/>
      </c>
      <c r="N343" s="275" t="str">
        <f ca="1">IF($O343="","",INDEX('Nhập liệu'!$O$10:$O$10000,'Chi tiết'!$O343))</f>
        <v/>
      </c>
      <c r="O343" s="266" t="str">
        <f ca="1">IF(TYPE(MATCH($D$6,OFFSET('Nhập liệu'!$C$10,O342,0):'Nhập liệu'!$C$10000,0)+O342)=16,"",MATCH($D$6,OFFSET('Nhập liệu'!$C$10,O342,0):'Nhập liệu'!$C$10000,0)+O342)</f>
        <v/>
      </c>
    </row>
    <row r="344" spans="2:15">
      <c r="B344" s="264" t="str">
        <f ca="1">IF($O344="","",INDEX('Nhập liệu'!$B$10:$B$10000,'Chi tiết'!$O344))</f>
        <v/>
      </c>
      <c r="C344" s="160" t="str">
        <f ca="1">IF($O344="","",INDEX('Nhập liệu'!$D$10:$D$10000,'Chi tiết'!$O344))</f>
        <v/>
      </c>
      <c r="D344" s="275" t="str">
        <f ca="1">IF($O344="","",INDEX('Nhập liệu'!$E$10:$E$10000,'Chi tiết'!$O344))</f>
        <v/>
      </c>
      <c r="E344" s="274" t="str">
        <f ca="1">IF($O344="","",INDEX('Nhập liệu'!$F$10:$F$10000,'Chi tiết'!$O344))</f>
        <v/>
      </c>
      <c r="F344" s="275" t="str">
        <f ca="1">IF($O344="","",INDEX('Nhập liệu'!$G$10:$G$10000,'Chi tiết'!$O344))</f>
        <v/>
      </c>
      <c r="G344" s="275" t="str">
        <f ca="1">IF($O344="","",INDEX('Nhập liệu'!$H$10:$H$10000,'Chi tiết'!$O344))</f>
        <v/>
      </c>
      <c r="H344" s="275" t="str">
        <f ca="1">IF($O344="","",INDEX('Nhập liệu'!$I$10:$I$10000,'Chi tiết'!$O344))</f>
        <v/>
      </c>
      <c r="I344" s="275" t="str">
        <f ca="1">IF($O344="","",INDEX('Nhập liệu'!$J$10:$J$10000,'Chi tiết'!$O344))</f>
        <v/>
      </c>
      <c r="J344" s="275" t="str">
        <f ca="1">IF($O344="","",INDEX('Nhập liệu'!$K$10:$K$10000,'Chi tiết'!$O344))</f>
        <v/>
      </c>
      <c r="K344" s="275" t="str">
        <f ca="1">IF($O344="","",INDEX('Nhập liệu'!$L$10:$L$10000,'Chi tiết'!$O344))</f>
        <v/>
      </c>
      <c r="L344" s="275" t="str">
        <f ca="1">IF($O344="","",INDEX('Nhập liệu'!$M$10:$M$10000,'Chi tiết'!$O344))</f>
        <v/>
      </c>
      <c r="M344" s="275" t="str">
        <f ca="1">IF($O344="","",INDEX('Nhập liệu'!$N$10:$N$10000,'Chi tiết'!$O344))</f>
        <v/>
      </c>
      <c r="N344" s="275" t="str">
        <f ca="1">IF($O344="","",INDEX('Nhập liệu'!$O$10:$O$10000,'Chi tiết'!$O344))</f>
        <v/>
      </c>
      <c r="O344" s="266" t="str">
        <f ca="1">IF(TYPE(MATCH($D$6,OFFSET('Nhập liệu'!$C$10,O343,0):'Nhập liệu'!$C$10000,0)+O343)=16,"",MATCH($D$6,OFFSET('Nhập liệu'!$C$10,O343,0):'Nhập liệu'!$C$10000,0)+O343)</f>
        <v/>
      </c>
    </row>
    <row r="345" spans="2:15">
      <c r="B345" s="264" t="str">
        <f ca="1">IF($O345="","",INDEX('Nhập liệu'!$B$10:$B$10000,'Chi tiết'!$O345))</f>
        <v/>
      </c>
      <c r="C345" s="160" t="str">
        <f ca="1">IF($O345="","",INDEX('Nhập liệu'!$D$10:$D$10000,'Chi tiết'!$O345))</f>
        <v/>
      </c>
      <c r="D345" s="275" t="str">
        <f ca="1">IF($O345="","",INDEX('Nhập liệu'!$E$10:$E$10000,'Chi tiết'!$O345))</f>
        <v/>
      </c>
      <c r="E345" s="274" t="str">
        <f ca="1">IF($O345="","",INDEX('Nhập liệu'!$F$10:$F$10000,'Chi tiết'!$O345))</f>
        <v/>
      </c>
      <c r="F345" s="275" t="str">
        <f ca="1">IF($O345="","",INDEX('Nhập liệu'!$G$10:$G$10000,'Chi tiết'!$O345))</f>
        <v/>
      </c>
      <c r="G345" s="275" t="str">
        <f ca="1">IF($O345="","",INDEX('Nhập liệu'!$H$10:$H$10000,'Chi tiết'!$O345))</f>
        <v/>
      </c>
      <c r="H345" s="275" t="str">
        <f ca="1">IF($O345="","",INDEX('Nhập liệu'!$I$10:$I$10000,'Chi tiết'!$O345))</f>
        <v/>
      </c>
      <c r="I345" s="275" t="str">
        <f ca="1">IF($O345="","",INDEX('Nhập liệu'!$J$10:$J$10000,'Chi tiết'!$O345))</f>
        <v/>
      </c>
      <c r="J345" s="275" t="str">
        <f ca="1">IF($O345="","",INDEX('Nhập liệu'!$K$10:$K$10000,'Chi tiết'!$O345))</f>
        <v/>
      </c>
      <c r="K345" s="275" t="str">
        <f ca="1">IF($O345="","",INDEX('Nhập liệu'!$L$10:$L$10000,'Chi tiết'!$O345))</f>
        <v/>
      </c>
      <c r="L345" s="275" t="str">
        <f ca="1">IF($O345="","",INDEX('Nhập liệu'!$M$10:$M$10000,'Chi tiết'!$O345))</f>
        <v/>
      </c>
      <c r="M345" s="275" t="str">
        <f ca="1">IF($O345="","",INDEX('Nhập liệu'!$N$10:$N$10000,'Chi tiết'!$O345))</f>
        <v/>
      </c>
      <c r="N345" s="275" t="str">
        <f ca="1">IF($O345="","",INDEX('Nhập liệu'!$O$10:$O$10000,'Chi tiết'!$O345))</f>
        <v/>
      </c>
      <c r="O345" s="266" t="str">
        <f ca="1">IF(TYPE(MATCH($D$6,OFFSET('Nhập liệu'!$C$10,O344,0):'Nhập liệu'!$C$10000,0)+O344)=16,"",MATCH($D$6,OFFSET('Nhập liệu'!$C$10,O344,0):'Nhập liệu'!$C$10000,0)+O344)</f>
        <v/>
      </c>
    </row>
    <row r="346" spans="2:15">
      <c r="B346" s="264" t="str">
        <f ca="1">IF($O346="","",INDEX('Nhập liệu'!$B$10:$B$10000,'Chi tiết'!$O346))</f>
        <v/>
      </c>
      <c r="C346" s="160" t="str">
        <f ca="1">IF($O346="","",INDEX('Nhập liệu'!$D$10:$D$10000,'Chi tiết'!$O346))</f>
        <v/>
      </c>
      <c r="D346" s="275" t="str">
        <f ca="1">IF($O346="","",INDEX('Nhập liệu'!$E$10:$E$10000,'Chi tiết'!$O346))</f>
        <v/>
      </c>
      <c r="E346" s="274" t="str">
        <f ca="1">IF($O346="","",INDEX('Nhập liệu'!$F$10:$F$10000,'Chi tiết'!$O346))</f>
        <v/>
      </c>
      <c r="F346" s="275" t="str">
        <f ca="1">IF($O346="","",INDEX('Nhập liệu'!$G$10:$G$10000,'Chi tiết'!$O346))</f>
        <v/>
      </c>
      <c r="G346" s="275" t="str">
        <f ca="1">IF($O346="","",INDEX('Nhập liệu'!$H$10:$H$10000,'Chi tiết'!$O346))</f>
        <v/>
      </c>
      <c r="H346" s="275" t="str">
        <f ca="1">IF($O346="","",INDEX('Nhập liệu'!$I$10:$I$10000,'Chi tiết'!$O346))</f>
        <v/>
      </c>
      <c r="I346" s="275" t="str">
        <f ca="1">IF($O346="","",INDEX('Nhập liệu'!$J$10:$J$10000,'Chi tiết'!$O346))</f>
        <v/>
      </c>
      <c r="J346" s="275" t="str">
        <f ca="1">IF($O346="","",INDEX('Nhập liệu'!$K$10:$K$10000,'Chi tiết'!$O346))</f>
        <v/>
      </c>
      <c r="K346" s="275" t="str">
        <f ca="1">IF($O346="","",INDEX('Nhập liệu'!$L$10:$L$10000,'Chi tiết'!$O346))</f>
        <v/>
      </c>
      <c r="L346" s="275" t="str">
        <f ca="1">IF($O346="","",INDEX('Nhập liệu'!$M$10:$M$10000,'Chi tiết'!$O346))</f>
        <v/>
      </c>
      <c r="M346" s="275" t="str">
        <f ca="1">IF($O346="","",INDEX('Nhập liệu'!$N$10:$N$10000,'Chi tiết'!$O346))</f>
        <v/>
      </c>
      <c r="N346" s="275" t="str">
        <f ca="1">IF($O346="","",INDEX('Nhập liệu'!$O$10:$O$10000,'Chi tiết'!$O346))</f>
        <v/>
      </c>
      <c r="O346" s="266" t="str">
        <f ca="1">IF(TYPE(MATCH($D$6,OFFSET('Nhập liệu'!$C$10,O345,0):'Nhập liệu'!$C$10000,0)+O345)=16,"",MATCH($D$6,OFFSET('Nhập liệu'!$C$10,O345,0):'Nhập liệu'!$C$10000,0)+O345)</f>
        <v/>
      </c>
    </row>
    <row r="347" spans="2:15">
      <c r="B347" s="264" t="str">
        <f ca="1">IF($O347="","",INDEX('Nhập liệu'!$B$10:$B$10000,'Chi tiết'!$O347))</f>
        <v/>
      </c>
      <c r="C347" s="160" t="str">
        <f ca="1">IF($O347="","",INDEX('Nhập liệu'!$D$10:$D$10000,'Chi tiết'!$O347))</f>
        <v/>
      </c>
      <c r="D347" s="275" t="str">
        <f ca="1">IF($O347="","",INDEX('Nhập liệu'!$E$10:$E$10000,'Chi tiết'!$O347))</f>
        <v/>
      </c>
      <c r="E347" s="274" t="str">
        <f ca="1">IF($O347="","",INDEX('Nhập liệu'!$F$10:$F$10000,'Chi tiết'!$O347))</f>
        <v/>
      </c>
      <c r="F347" s="275" t="str">
        <f ca="1">IF($O347="","",INDEX('Nhập liệu'!$G$10:$G$10000,'Chi tiết'!$O347))</f>
        <v/>
      </c>
      <c r="G347" s="275" t="str">
        <f ca="1">IF($O347="","",INDEX('Nhập liệu'!$H$10:$H$10000,'Chi tiết'!$O347))</f>
        <v/>
      </c>
      <c r="H347" s="275" t="str">
        <f ca="1">IF($O347="","",INDEX('Nhập liệu'!$I$10:$I$10000,'Chi tiết'!$O347))</f>
        <v/>
      </c>
      <c r="I347" s="275" t="str">
        <f ca="1">IF($O347="","",INDEX('Nhập liệu'!$J$10:$J$10000,'Chi tiết'!$O347))</f>
        <v/>
      </c>
      <c r="J347" s="275" t="str">
        <f ca="1">IF($O347="","",INDEX('Nhập liệu'!$K$10:$K$10000,'Chi tiết'!$O347))</f>
        <v/>
      </c>
      <c r="K347" s="275" t="str">
        <f ca="1">IF($O347="","",INDEX('Nhập liệu'!$L$10:$L$10000,'Chi tiết'!$O347))</f>
        <v/>
      </c>
      <c r="L347" s="275" t="str">
        <f ca="1">IF($O347="","",INDEX('Nhập liệu'!$M$10:$M$10000,'Chi tiết'!$O347))</f>
        <v/>
      </c>
      <c r="M347" s="275" t="str">
        <f ca="1">IF($O347="","",INDEX('Nhập liệu'!$N$10:$N$10000,'Chi tiết'!$O347))</f>
        <v/>
      </c>
      <c r="N347" s="275" t="str">
        <f ca="1">IF($O347="","",INDEX('Nhập liệu'!$O$10:$O$10000,'Chi tiết'!$O347))</f>
        <v/>
      </c>
      <c r="O347" s="266" t="str">
        <f ca="1">IF(TYPE(MATCH($D$6,OFFSET('Nhập liệu'!$C$10,O346,0):'Nhập liệu'!$C$10000,0)+O346)=16,"",MATCH($D$6,OFFSET('Nhập liệu'!$C$10,O346,0):'Nhập liệu'!$C$10000,0)+O346)</f>
        <v/>
      </c>
    </row>
    <row r="348" spans="2:15">
      <c r="B348" s="264" t="str">
        <f ca="1">IF($O348="","",INDEX('Nhập liệu'!$B$10:$B$10000,'Chi tiết'!$O348))</f>
        <v/>
      </c>
      <c r="C348" s="160" t="str">
        <f ca="1">IF($O348="","",INDEX('Nhập liệu'!$D$10:$D$10000,'Chi tiết'!$O348))</f>
        <v/>
      </c>
      <c r="D348" s="275" t="str">
        <f ca="1">IF($O348="","",INDEX('Nhập liệu'!$E$10:$E$10000,'Chi tiết'!$O348))</f>
        <v/>
      </c>
      <c r="E348" s="274" t="str">
        <f ca="1">IF($O348="","",INDEX('Nhập liệu'!$F$10:$F$10000,'Chi tiết'!$O348))</f>
        <v/>
      </c>
      <c r="F348" s="275" t="str">
        <f ca="1">IF($O348="","",INDEX('Nhập liệu'!$G$10:$G$10000,'Chi tiết'!$O348))</f>
        <v/>
      </c>
      <c r="G348" s="275" t="str">
        <f ca="1">IF($O348="","",INDEX('Nhập liệu'!$H$10:$H$10000,'Chi tiết'!$O348))</f>
        <v/>
      </c>
      <c r="H348" s="275" t="str">
        <f ca="1">IF($O348="","",INDEX('Nhập liệu'!$I$10:$I$10000,'Chi tiết'!$O348))</f>
        <v/>
      </c>
      <c r="I348" s="275" t="str">
        <f ca="1">IF($O348="","",INDEX('Nhập liệu'!$J$10:$J$10000,'Chi tiết'!$O348))</f>
        <v/>
      </c>
      <c r="J348" s="275" t="str">
        <f ca="1">IF($O348="","",INDEX('Nhập liệu'!$K$10:$K$10000,'Chi tiết'!$O348))</f>
        <v/>
      </c>
      <c r="K348" s="275" t="str">
        <f ca="1">IF($O348="","",INDEX('Nhập liệu'!$L$10:$L$10000,'Chi tiết'!$O348))</f>
        <v/>
      </c>
      <c r="L348" s="275" t="str">
        <f ca="1">IF($O348="","",INDEX('Nhập liệu'!$M$10:$M$10000,'Chi tiết'!$O348))</f>
        <v/>
      </c>
      <c r="M348" s="275" t="str">
        <f ca="1">IF($O348="","",INDEX('Nhập liệu'!$N$10:$N$10000,'Chi tiết'!$O348))</f>
        <v/>
      </c>
      <c r="N348" s="275" t="str">
        <f ca="1">IF($O348="","",INDEX('Nhập liệu'!$O$10:$O$10000,'Chi tiết'!$O348))</f>
        <v/>
      </c>
      <c r="O348" s="266" t="str">
        <f ca="1">IF(TYPE(MATCH($D$6,OFFSET('Nhập liệu'!$C$10,O347,0):'Nhập liệu'!$C$10000,0)+O347)=16,"",MATCH($D$6,OFFSET('Nhập liệu'!$C$10,O347,0):'Nhập liệu'!$C$10000,0)+O347)</f>
        <v/>
      </c>
    </row>
    <row r="349" spans="2:15">
      <c r="B349" s="264" t="str">
        <f ca="1">IF($O349="","",INDEX('Nhập liệu'!$B$10:$B$10000,'Chi tiết'!$O349))</f>
        <v/>
      </c>
      <c r="C349" s="160" t="str">
        <f ca="1">IF($O349="","",INDEX('Nhập liệu'!$D$10:$D$10000,'Chi tiết'!$O349))</f>
        <v/>
      </c>
      <c r="D349" s="275" t="str">
        <f ca="1">IF($O349="","",INDEX('Nhập liệu'!$E$10:$E$10000,'Chi tiết'!$O349))</f>
        <v/>
      </c>
      <c r="E349" s="274" t="str">
        <f ca="1">IF($O349="","",INDEX('Nhập liệu'!$F$10:$F$10000,'Chi tiết'!$O349))</f>
        <v/>
      </c>
      <c r="F349" s="275" t="str">
        <f ca="1">IF($O349="","",INDEX('Nhập liệu'!$G$10:$G$10000,'Chi tiết'!$O349))</f>
        <v/>
      </c>
      <c r="G349" s="275" t="str">
        <f ca="1">IF($O349="","",INDEX('Nhập liệu'!$H$10:$H$10000,'Chi tiết'!$O349))</f>
        <v/>
      </c>
      <c r="H349" s="275" t="str">
        <f ca="1">IF($O349="","",INDEX('Nhập liệu'!$I$10:$I$10000,'Chi tiết'!$O349))</f>
        <v/>
      </c>
      <c r="I349" s="275" t="str">
        <f ca="1">IF($O349="","",INDEX('Nhập liệu'!$J$10:$J$10000,'Chi tiết'!$O349))</f>
        <v/>
      </c>
      <c r="J349" s="275" t="str">
        <f ca="1">IF($O349="","",INDEX('Nhập liệu'!$K$10:$K$10000,'Chi tiết'!$O349))</f>
        <v/>
      </c>
      <c r="K349" s="275" t="str">
        <f ca="1">IF($O349="","",INDEX('Nhập liệu'!$L$10:$L$10000,'Chi tiết'!$O349))</f>
        <v/>
      </c>
      <c r="L349" s="275" t="str">
        <f ca="1">IF($O349="","",INDEX('Nhập liệu'!$M$10:$M$10000,'Chi tiết'!$O349))</f>
        <v/>
      </c>
      <c r="M349" s="275" t="str">
        <f ca="1">IF($O349="","",INDEX('Nhập liệu'!$N$10:$N$10000,'Chi tiết'!$O349))</f>
        <v/>
      </c>
      <c r="N349" s="275" t="str">
        <f ca="1">IF($O349="","",INDEX('Nhập liệu'!$O$10:$O$10000,'Chi tiết'!$O349))</f>
        <v/>
      </c>
      <c r="O349" s="266" t="str">
        <f ca="1">IF(TYPE(MATCH($D$6,OFFSET('Nhập liệu'!$C$10,O348,0):'Nhập liệu'!$C$10000,0)+O348)=16,"",MATCH($D$6,OFFSET('Nhập liệu'!$C$10,O348,0):'Nhập liệu'!$C$10000,0)+O348)</f>
        <v/>
      </c>
    </row>
    <row r="350" spans="2:15">
      <c r="B350" s="264" t="str">
        <f ca="1">IF($O350="","",INDEX('Nhập liệu'!$B$10:$B$10000,'Chi tiết'!$O350))</f>
        <v/>
      </c>
      <c r="C350" s="160" t="str">
        <f ca="1">IF($O350="","",INDEX('Nhập liệu'!$D$10:$D$10000,'Chi tiết'!$O350))</f>
        <v/>
      </c>
      <c r="D350" s="275" t="str">
        <f ca="1">IF($O350="","",INDEX('Nhập liệu'!$E$10:$E$10000,'Chi tiết'!$O350))</f>
        <v/>
      </c>
      <c r="E350" s="274" t="str">
        <f ca="1">IF($O350="","",INDEX('Nhập liệu'!$F$10:$F$10000,'Chi tiết'!$O350))</f>
        <v/>
      </c>
      <c r="F350" s="275" t="str">
        <f ca="1">IF($O350="","",INDEX('Nhập liệu'!$G$10:$G$10000,'Chi tiết'!$O350))</f>
        <v/>
      </c>
      <c r="G350" s="275" t="str">
        <f ca="1">IF($O350="","",INDEX('Nhập liệu'!$H$10:$H$10000,'Chi tiết'!$O350))</f>
        <v/>
      </c>
      <c r="H350" s="275" t="str">
        <f ca="1">IF($O350="","",INDEX('Nhập liệu'!$I$10:$I$10000,'Chi tiết'!$O350))</f>
        <v/>
      </c>
      <c r="I350" s="275" t="str">
        <f ca="1">IF($O350="","",INDEX('Nhập liệu'!$J$10:$J$10000,'Chi tiết'!$O350))</f>
        <v/>
      </c>
      <c r="J350" s="275" t="str">
        <f ca="1">IF($O350="","",INDEX('Nhập liệu'!$K$10:$K$10000,'Chi tiết'!$O350))</f>
        <v/>
      </c>
      <c r="K350" s="275" t="str">
        <f ca="1">IF($O350="","",INDEX('Nhập liệu'!$L$10:$L$10000,'Chi tiết'!$O350))</f>
        <v/>
      </c>
      <c r="L350" s="275" t="str">
        <f ca="1">IF($O350="","",INDEX('Nhập liệu'!$M$10:$M$10000,'Chi tiết'!$O350))</f>
        <v/>
      </c>
      <c r="M350" s="275" t="str">
        <f ca="1">IF($O350="","",INDEX('Nhập liệu'!$N$10:$N$10000,'Chi tiết'!$O350))</f>
        <v/>
      </c>
      <c r="N350" s="275" t="str">
        <f ca="1">IF($O350="","",INDEX('Nhập liệu'!$O$10:$O$10000,'Chi tiết'!$O350))</f>
        <v/>
      </c>
      <c r="O350" s="266" t="str">
        <f ca="1">IF(TYPE(MATCH($D$6,OFFSET('Nhập liệu'!$C$10,O349,0):'Nhập liệu'!$C$10000,0)+O349)=16,"",MATCH($D$6,OFFSET('Nhập liệu'!$C$10,O349,0):'Nhập liệu'!$C$10000,0)+O349)</f>
        <v/>
      </c>
    </row>
    <row r="351" spans="2:15">
      <c r="B351" s="264" t="str">
        <f ca="1">IF($O351="","",INDEX('Nhập liệu'!$B$10:$B$10000,'Chi tiết'!$O351))</f>
        <v/>
      </c>
      <c r="C351" s="160" t="str">
        <f ca="1">IF($O351="","",INDEX('Nhập liệu'!$D$10:$D$10000,'Chi tiết'!$O351))</f>
        <v/>
      </c>
      <c r="D351" s="275" t="str">
        <f ca="1">IF($O351="","",INDEX('Nhập liệu'!$E$10:$E$10000,'Chi tiết'!$O351))</f>
        <v/>
      </c>
      <c r="E351" s="274" t="str">
        <f ca="1">IF($O351="","",INDEX('Nhập liệu'!$F$10:$F$10000,'Chi tiết'!$O351))</f>
        <v/>
      </c>
      <c r="F351" s="275" t="str">
        <f ca="1">IF($O351="","",INDEX('Nhập liệu'!$G$10:$G$10000,'Chi tiết'!$O351))</f>
        <v/>
      </c>
      <c r="G351" s="275" t="str">
        <f ca="1">IF($O351="","",INDEX('Nhập liệu'!$H$10:$H$10000,'Chi tiết'!$O351))</f>
        <v/>
      </c>
      <c r="H351" s="275" t="str">
        <f ca="1">IF($O351="","",INDEX('Nhập liệu'!$I$10:$I$10000,'Chi tiết'!$O351))</f>
        <v/>
      </c>
      <c r="I351" s="275" t="str">
        <f ca="1">IF($O351="","",INDEX('Nhập liệu'!$J$10:$J$10000,'Chi tiết'!$O351))</f>
        <v/>
      </c>
      <c r="J351" s="275" t="str">
        <f ca="1">IF($O351="","",INDEX('Nhập liệu'!$K$10:$K$10000,'Chi tiết'!$O351))</f>
        <v/>
      </c>
      <c r="K351" s="275" t="str">
        <f ca="1">IF($O351="","",INDEX('Nhập liệu'!$L$10:$L$10000,'Chi tiết'!$O351))</f>
        <v/>
      </c>
      <c r="L351" s="275" t="str">
        <f ca="1">IF($O351="","",INDEX('Nhập liệu'!$M$10:$M$10000,'Chi tiết'!$O351))</f>
        <v/>
      </c>
      <c r="M351" s="275" t="str">
        <f ca="1">IF($O351="","",INDEX('Nhập liệu'!$N$10:$N$10000,'Chi tiết'!$O351))</f>
        <v/>
      </c>
      <c r="N351" s="275" t="str">
        <f ca="1">IF($O351="","",INDEX('Nhập liệu'!$O$10:$O$10000,'Chi tiết'!$O351))</f>
        <v/>
      </c>
      <c r="O351" s="266" t="str">
        <f ca="1">IF(TYPE(MATCH($D$6,OFFSET('Nhập liệu'!$C$10,O350,0):'Nhập liệu'!$C$10000,0)+O350)=16,"",MATCH($D$6,OFFSET('Nhập liệu'!$C$10,O350,0):'Nhập liệu'!$C$10000,0)+O350)</f>
        <v/>
      </c>
    </row>
    <row r="352" spans="2:15">
      <c r="B352" s="264" t="str">
        <f ca="1">IF($O352="","",INDEX('Nhập liệu'!$B$10:$B$10000,'Chi tiết'!$O352))</f>
        <v/>
      </c>
      <c r="C352" s="160" t="str">
        <f ca="1">IF($O352="","",INDEX('Nhập liệu'!$D$10:$D$10000,'Chi tiết'!$O352))</f>
        <v/>
      </c>
      <c r="D352" s="275" t="str">
        <f ca="1">IF($O352="","",INDEX('Nhập liệu'!$E$10:$E$10000,'Chi tiết'!$O352))</f>
        <v/>
      </c>
      <c r="E352" s="274" t="str">
        <f ca="1">IF($O352="","",INDEX('Nhập liệu'!$F$10:$F$10000,'Chi tiết'!$O352))</f>
        <v/>
      </c>
      <c r="F352" s="275" t="str">
        <f ca="1">IF($O352="","",INDEX('Nhập liệu'!$G$10:$G$10000,'Chi tiết'!$O352))</f>
        <v/>
      </c>
      <c r="G352" s="275" t="str">
        <f ca="1">IF($O352="","",INDEX('Nhập liệu'!$H$10:$H$10000,'Chi tiết'!$O352))</f>
        <v/>
      </c>
      <c r="H352" s="275" t="str">
        <f ca="1">IF($O352="","",INDEX('Nhập liệu'!$I$10:$I$10000,'Chi tiết'!$O352))</f>
        <v/>
      </c>
      <c r="I352" s="275" t="str">
        <f ca="1">IF($O352="","",INDEX('Nhập liệu'!$J$10:$J$10000,'Chi tiết'!$O352))</f>
        <v/>
      </c>
      <c r="J352" s="275" t="str">
        <f ca="1">IF($O352="","",INDEX('Nhập liệu'!$K$10:$K$10000,'Chi tiết'!$O352))</f>
        <v/>
      </c>
      <c r="K352" s="275" t="str">
        <f ca="1">IF($O352="","",INDEX('Nhập liệu'!$L$10:$L$10000,'Chi tiết'!$O352))</f>
        <v/>
      </c>
      <c r="L352" s="275" t="str">
        <f ca="1">IF($O352="","",INDEX('Nhập liệu'!$M$10:$M$10000,'Chi tiết'!$O352))</f>
        <v/>
      </c>
      <c r="M352" s="275" t="str">
        <f ca="1">IF($O352="","",INDEX('Nhập liệu'!$N$10:$N$10000,'Chi tiết'!$O352))</f>
        <v/>
      </c>
      <c r="N352" s="275" t="str">
        <f ca="1">IF($O352="","",INDEX('Nhập liệu'!$O$10:$O$10000,'Chi tiết'!$O352))</f>
        <v/>
      </c>
      <c r="O352" s="266" t="str">
        <f ca="1">IF(TYPE(MATCH($D$6,OFFSET('Nhập liệu'!$C$10,O351,0):'Nhập liệu'!$C$10000,0)+O351)=16,"",MATCH($D$6,OFFSET('Nhập liệu'!$C$10,O351,0):'Nhập liệu'!$C$10000,0)+O351)</f>
        <v/>
      </c>
    </row>
    <row r="353" spans="2:15">
      <c r="B353" s="264" t="str">
        <f ca="1">IF($O353="","",INDEX('Nhập liệu'!$B$10:$B$10000,'Chi tiết'!$O353))</f>
        <v/>
      </c>
      <c r="C353" s="160" t="str">
        <f ca="1">IF($O353="","",INDEX('Nhập liệu'!$D$10:$D$10000,'Chi tiết'!$O353))</f>
        <v/>
      </c>
      <c r="D353" s="275" t="str">
        <f ca="1">IF($O353="","",INDEX('Nhập liệu'!$E$10:$E$10000,'Chi tiết'!$O353))</f>
        <v/>
      </c>
      <c r="E353" s="274" t="str">
        <f ca="1">IF($O353="","",INDEX('Nhập liệu'!$F$10:$F$10000,'Chi tiết'!$O353))</f>
        <v/>
      </c>
      <c r="F353" s="275" t="str">
        <f ca="1">IF($O353="","",INDEX('Nhập liệu'!$G$10:$G$10000,'Chi tiết'!$O353))</f>
        <v/>
      </c>
      <c r="G353" s="275" t="str">
        <f ca="1">IF($O353="","",INDEX('Nhập liệu'!$H$10:$H$10000,'Chi tiết'!$O353))</f>
        <v/>
      </c>
      <c r="H353" s="275" t="str">
        <f ca="1">IF($O353="","",INDEX('Nhập liệu'!$I$10:$I$10000,'Chi tiết'!$O353))</f>
        <v/>
      </c>
      <c r="I353" s="275" t="str">
        <f ca="1">IF($O353="","",INDEX('Nhập liệu'!$J$10:$J$10000,'Chi tiết'!$O353))</f>
        <v/>
      </c>
      <c r="J353" s="275" t="str">
        <f ca="1">IF($O353="","",INDEX('Nhập liệu'!$K$10:$K$10000,'Chi tiết'!$O353))</f>
        <v/>
      </c>
      <c r="K353" s="275" t="str">
        <f ca="1">IF($O353="","",INDEX('Nhập liệu'!$L$10:$L$10000,'Chi tiết'!$O353))</f>
        <v/>
      </c>
      <c r="L353" s="275" t="str">
        <f ca="1">IF($O353="","",INDEX('Nhập liệu'!$M$10:$M$10000,'Chi tiết'!$O353))</f>
        <v/>
      </c>
      <c r="M353" s="275" t="str">
        <f ca="1">IF($O353="","",INDEX('Nhập liệu'!$N$10:$N$10000,'Chi tiết'!$O353))</f>
        <v/>
      </c>
      <c r="N353" s="275" t="str">
        <f ca="1">IF($O353="","",INDEX('Nhập liệu'!$O$10:$O$10000,'Chi tiết'!$O353))</f>
        <v/>
      </c>
      <c r="O353" s="266" t="str">
        <f ca="1">IF(TYPE(MATCH($D$6,OFFSET('Nhập liệu'!$C$10,O352,0):'Nhập liệu'!$C$10000,0)+O352)=16,"",MATCH($D$6,OFFSET('Nhập liệu'!$C$10,O352,0):'Nhập liệu'!$C$10000,0)+O352)</f>
        <v/>
      </c>
    </row>
    <row r="354" spans="2:15">
      <c r="B354" s="264" t="str">
        <f ca="1">IF($O354="","",INDEX('Nhập liệu'!$B$10:$B$10000,'Chi tiết'!$O354))</f>
        <v/>
      </c>
      <c r="C354" s="160" t="str">
        <f ca="1">IF($O354="","",INDEX('Nhập liệu'!$D$10:$D$10000,'Chi tiết'!$O354))</f>
        <v/>
      </c>
      <c r="D354" s="275" t="str">
        <f ca="1">IF($O354="","",INDEX('Nhập liệu'!$E$10:$E$10000,'Chi tiết'!$O354))</f>
        <v/>
      </c>
      <c r="E354" s="274" t="str">
        <f ca="1">IF($O354="","",INDEX('Nhập liệu'!$F$10:$F$10000,'Chi tiết'!$O354))</f>
        <v/>
      </c>
      <c r="F354" s="275" t="str">
        <f ca="1">IF($O354="","",INDEX('Nhập liệu'!$G$10:$G$10000,'Chi tiết'!$O354))</f>
        <v/>
      </c>
      <c r="G354" s="275" t="str">
        <f ca="1">IF($O354="","",INDEX('Nhập liệu'!$H$10:$H$10000,'Chi tiết'!$O354))</f>
        <v/>
      </c>
      <c r="H354" s="275" t="str">
        <f ca="1">IF($O354="","",INDEX('Nhập liệu'!$I$10:$I$10000,'Chi tiết'!$O354))</f>
        <v/>
      </c>
      <c r="I354" s="275" t="str">
        <f ca="1">IF($O354="","",INDEX('Nhập liệu'!$J$10:$J$10000,'Chi tiết'!$O354))</f>
        <v/>
      </c>
      <c r="J354" s="275" t="str">
        <f ca="1">IF($O354="","",INDEX('Nhập liệu'!$K$10:$K$10000,'Chi tiết'!$O354))</f>
        <v/>
      </c>
      <c r="K354" s="275" t="str">
        <f ca="1">IF($O354="","",INDEX('Nhập liệu'!$L$10:$L$10000,'Chi tiết'!$O354))</f>
        <v/>
      </c>
      <c r="L354" s="275" t="str">
        <f ca="1">IF($O354="","",INDEX('Nhập liệu'!$M$10:$M$10000,'Chi tiết'!$O354))</f>
        <v/>
      </c>
      <c r="M354" s="275" t="str">
        <f ca="1">IF($O354="","",INDEX('Nhập liệu'!$N$10:$N$10000,'Chi tiết'!$O354))</f>
        <v/>
      </c>
      <c r="N354" s="275" t="str">
        <f ca="1">IF($O354="","",INDEX('Nhập liệu'!$O$10:$O$10000,'Chi tiết'!$O354))</f>
        <v/>
      </c>
      <c r="O354" s="266" t="str">
        <f ca="1">IF(TYPE(MATCH($D$6,OFFSET('Nhập liệu'!$C$10,O353,0):'Nhập liệu'!$C$10000,0)+O353)=16,"",MATCH($D$6,OFFSET('Nhập liệu'!$C$10,O353,0):'Nhập liệu'!$C$10000,0)+O353)</f>
        <v/>
      </c>
    </row>
    <row r="355" spans="2:15">
      <c r="B355" s="264" t="str">
        <f ca="1">IF($O355="","",INDEX('Nhập liệu'!$B$10:$B$10000,'Chi tiết'!$O355))</f>
        <v/>
      </c>
      <c r="C355" s="160" t="str">
        <f ca="1">IF($O355="","",INDEX('Nhập liệu'!$D$10:$D$10000,'Chi tiết'!$O355))</f>
        <v/>
      </c>
      <c r="D355" s="275" t="str">
        <f ca="1">IF($O355="","",INDEX('Nhập liệu'!$E$10:$E$10000,'Chi tiết'!$O355))</f>
        <v/>
      </c>
      <c r="E355" s="274" t="str">
        <f ca="1">IF($O355="","",INDEX('Nhập liệu'!$F$10:$F$10000,'Chi tiết'!$O355))</f>
        <v/>
      </c>
      <c r="F355" s="275" t="str">
        <f ca="1">IF($O355="","",INDEX('Nhập liệu'!$G$10:$G$10000,'Chi tiết'!$O355))</f>
        <v/>
      </c>
      <c r="G355" s="275" t="str">
        <f ca="1">IF($O355="","",INDEX('Nhập liệu'!$H$10:$H$10000,'Chi tiết'!$O355))</f>
        <v/>
      </c>
      <c r="H355" s="275" t="str">
        <f ca="1">IF($O355="","",INDEX('Nhập liệu'!$I$10:$I$10000,'Chi tiết'!$O355))</f>
        <v/>
      </c>
      <c r="I355" s="275" t="str">
        <f ca="1">IF($O355="","",INDEX('Nhập liệu'!$J$10:$J$10000,'Chi tiết'!$O355))</f>
        <v/>
      </c>
      <c r="J355" s="275" t="str">
        <f ca="1">IF($O355="","",INDEX('Nhập liệu'!$K$10:$K$10000,'Chi tiết'!$O355))</f>
        <v/>
      </c>
      <c r="K355" s="275" t="str">
        <f ca="1">IF($O355="","",INDEX('Nhập liệu'!$L$10:$L$10000,'Chi tiết'!$O355))</f>
        <v/>
      </c>
      <c r="L355" s="275" t="str">
        <f ca="1">IF($O355="","",INDEX('Nhập liệu'!$M$10:$M$10000,'Chi tiết'!$O355))</f>
        <v/>
      </c>
      <c r="M355" s="275" t="str">
        <f ca="1">IF($O355="","",INDEX('Nhập liệu'!$N$10:$N$10000,'Chi tiết'!$O355))</f>
        <v/>
      </c>
      <c r="N355" s="275" t="str">
        <f ca="1">IF($O355="","",INDEX('Nhập liệu'!$O$10:$O$10000,'Chi tiết'!$O355))</f>
        <v/>
      </c>
      <c r="O355" s="266" t="str">
        <f ca="1">IF(TYPE(MATCH($D$6,OFFSET('Nhập liệu'!$C$10,O354,0):'Nhập liệu'!$C$10000,0)+O354)=16,"",MATCH($D$6,OFFSET('Nhập liệu'!$C$10,O354,0):'Nhập liệu'!$C$10000,0)+O354)</f>
        <v/>
      </c>
    </row>
    <row r="356" spans="2:15">
      <c r="B356" s="264" t="str">
        <f ca="1">IF($O356="","",INDEX('Nhập liệu'!$B$10:$B$10000,'Chi tiết'!$O356))</f>
        <v/>
      </c>
      <c r="C356" s="160" t="str">
        <f ca="1">IF($O356="","",INDEX('Nhập liệu'!$D$10:$D$10000,'Chi tiết'!$O356))</f>
        <v/>
      </c>
      <c r="D356" s="275" t="str">
        <f ca="1">IF($O356="","",INDEX('Nhập liệu'!$E$10:$E$10000,'Chi tiết'!$O356))</f>
        <v/>
      </c>
      <c r="E356" s="274" t="str">
        <f ca="1">IF($O356="","",INDEX('Nhập liệu'!$F$10:$F$10000,'Chi tiết'!$O356))</f>
        <v/>
      </c>
      <c r="F356" s="275" t="str">
        <f ca="1">IF($O356="","",INDEX('Nhập liệu'!$G$10:$G$10000,'Chi tiết'!$O356))</f>
        <v/>
      </c>
      <c r="G356" s="275" t="str">
        <f ca="1">IF($O356="","",INDEX('Nhập liệu'!$H$10:$H$10000,'Chi tiết'!$O356))</f>
        <v/>
      </c>
      <c r="H356" s="275" t="str">
        <f ca="1">IF($O356="","",INDEX('Nhập liệu'!$I$10:$I$10000,'Chi tiết'!$O356))</f>
        <v/>
      </c>
      <c r="I356" s="275" t="str">
        <f ca="1">IF($O356="","",INDEX('Nhập liệu'!$J$10:$J$10000,'Chi tiết'!$O356))</f>
        <v/>
      </c>
      <c r="J356" s="275" t="str">
        <f ca="1">IF($O356="","",INDEX('Nhập liệu'!$K$10:$K$10000,'Chi tiết'!$O356))</f>
        <v/>
      </c>
      <c r="K356" s="275" t="str">
        <f ca="1">IF($O356="","",INDEX('Nhập liệu'!$L$10:$L$10000,'Chi tiết'!$O356))</f>
        <v/>
      </c>
      <c r="L356" s="275" t="str">
        <f ca="1">IF($O356="","",INDEX('Nhập liệu'!$M$10:$M$10000,'Chi tiết'!$O356))</f>
        <v/>
      </c>
      <c r="M356" s="275" t="str">
        <f ca="1">IF($O356="","",INDEX('Nhập liệu'!$N$10:$N$10000,'Chi tiết'!$O356))</f>
        <v/>
      </c>
      <c r="N356" s="275" t="str">
        <f ca="1">IF($O356="","",INDEX('Nhập liệu'!$O$10:$O$10000,'Chi tiết'!$O356))</f>
        <v/>
      </c>
      <c r="O356" s="266" t="str">
        <f ca="1">IF(TYPE(MATCH($D$6,OFFSET('Nhập liệu'!$C$10,O355,0):'Nhập liệu'!$C$10000,0)+O355)=16,"",MATCH($D$6,OFFSET('Nhập liệu'!$C$10,O355,0):'Nhập liệu'!$C$10000,0)+O355)</f>
        <v/>
      </c>
    </row>
    <row r="357" spans="2:15">
      <c r="B357" s="264" t="str">
        <f ca="1">IF($O357="","",INDEX('Nhập liệu'!$B$10:$B$10000,'Chi tiết'!$O357))</f>
        <v/>
      </c>
      <c r="C357" s="160" t="str">
        <f ca="1">IF($O357="","",INDEX('Nhập liệu'!$D$10:$D$10000,'Chi tiết'!$O357))</f>
        <v/>
      </c>
      <c r="D357" s="275" t="str">
        <f ca="1">IF($O357="","",INDEX('Nhập liệu'!$E$10:$E$10000,'Chi tiết'!$O357))</f>
        <v/>
      </c>
      <c r="E357" s="274" t="str">
        <f ca="1">IF($O357="","",INDEX('Nhập liệu'!$F$10:$F$10000,'Chi tiết'!$O357))</f>
        <v/>
      </c>
      <c r="F357" s="275" t="str">
        <f ca="1">IF($O357="","",INDEX('Nhập liệu'!$G$10:$G$10000,'Chi tiết'!$O357))</f>
        <v/>
      </c>
      <c r="G357" s="275" t="str">
        <f ca="1">IF($O357="","",INDEX('Nhập liệu'!$H$10:$H$10000,'Chi tiết'!$O357))</f>
        <v/>
      </c>
      <c r="H357" s="275" t="str">
        <f ca="1">IF($O357="","",INDEX('Nhập liệu'!$I$10:$I$10000,'Chi tiết'!$O357))</f>
        <v/>
      </c>
      <c r="I357" s="275" t="str">
        <f ca="1">IF($O357="","",INDEX('Nhập liệu'!$J$10:$J$10000,'Chi tiết'!$O357))</f>
        <v/>
      </c>
      <c r="J357" s="275" t="str">
        <f ca="1">IF($O357="","",INDEX('Nhập liệu'!$K$10:$K$10000,'Chi tiết'!$O357))</f>
        <v/>
      </c>
      <c r="K357" s="275" t="str">
        <f ca="1">IF($O357="","",INDEX('Nhập liệu'!$L$10:$L$10000,'Chi tiết'!$O357))</f>
        <v/>
      </c>
      <c r="L357" s="275" t="str">
        <f ca="1">IF($O357="","",INDEX('Nhập liệu'!$M$10:$M$10000,'Chi tiết'!$O357))</f>
        <v/>
      </c>
      <c r="M357" s="275" t="str">
        <f ca="1">IF($O357="","",INDEX('Nhập liệu'!$N$10:$N$10000,'Chi tiết'!$O357))</f>
        <v/>
      </c>
      <c r="N357" s="275" t="str">
        <f ca="1">IF($O357="","",INDEX('Nhập liệu'!$O$10:$O$10000,'Chi tiết'!$O357))</f>
        <v/>
      </c>
      <c r="O357" s="266" t="str">
        <f ca="1">IF(TYPE(MATCH($D$6,OFFSET('Nhập liệu'!$C$10,O356,0):'Nhập liệu'!$C$10000,0)+O356)=16,"",MATCH($D$6,OFFSET('Nhập liệu'!$C$10,O356,0):'Nhập liệu'!$C$10000,0)+O356)</f>
        <v/>
      </c>
    </row>
    <row r="358" spans="2:15">
      <c r="B358" s="264" t="str">
        <f ca="1">IF($O358="","",INDEX('Nhập liệu'!$B$10:$B$10000,'Chi tiết'!$O358))</f>
        <v/>
      </c>
      <c r="C358" s="160" t="str">
        <f ca="1">IF($O358="","",INDEX('Nhập liệu'!$D$10:$D$10000,'Chi tiết'!$O358))</f>
        <v/>
      </c>
      <c r="D358" s="275" t="str">
        <f ca="1">IF($O358="","",INDEX('Nhập liệu'!$E$10:$E$10000,'Chi tiết'!$O358))</f>
        <v/>
      </c>
      <c r="E358" s="274" t="str">
        <f ca="1">IF($O358="","",INDEX('Nhập liệu'!$F$10:$F$10000,'Chi tiết'!$O358))</f>
        <v/>
      </c>
      <c r="F358" s="275" t="str">
        <f ca="1">IF($O358="","",INDEX('Nhập liệu'!$G$10:$G$10000,'Chi tiết'!$O358))</f>
        <v/>
      </c>
      <c r="G358" s="275" t="str">
        <f ca="1">IF($O358="","",INDEX('Nhập liệu'!$H$10:$H$10000,'Chi tiết'!$O358))</f>
        <v/>
      </c>
      <c r="H358" s="275" t="str">
        <f ca="1">IF($O358="","",INDEX('Nhập liệu'!$I$10:$I$10000,'Chi tiết'!$O358))</f>
        <v/>
      </c>
      <c r="I358" s="275" t="str">
        <f ca="1">IF($O358="","",INDEX('Nhập liệu'!$J$10:$J$10000,'Chi tiết'!$O358))</f>
        <v/>
      </c>
      <c r="J358" s="275" t="str">
        <f ca="1">IF($O358="","",INDEX('Nhập liệu'!$K$10:$K$10000,'Chi tiết'!$O358))</f>
        <v/>
      </c>
      <c r="K358" s="275" t="str">
        <f ca="1">IF($O358="","",INDEX('Nhập liệu'!$L$10:$L$10000,'Chi tiết'!$O358))</f>
        <v/>
      </c>
      <c r="L358" s="275" t="str">
        <f ca="1">IF($O358="","",INDEX('Nhập liệu'!$M$10:$M$10000,'Chi tiết'!$O358))</f>
        <v/>
      </c>
      <c r="M358" s="275" t="str">
        <f ca="1">IF($O358="","",INDEX('Nhập liệu'!$N$10:$N$10000,'Chi tiết'!$O358))</f>
        <v/>
      </c>
      <c r="N358" s="275" t="str">
        <f ca="1">IF($O358="","",INDEX('Nhập liệu'!$O$10:$O$10000,'Chi tiết'!$O358))</f>
        <v/>
      </c>
      <c r="O358" s="266" t="str">
        <f ca="1">IF(TYPE(MATCH($D$6,OFFSET('Nhập liệu'!$C$10,O357,0):'Nhập liệu'!$C$10000,0)+O357)=16,"",MATCH($D$6,OFFSET('Nhập liệu'!$C$10,O357,0):'Nhập liệu'!$C$10000,0)+O357)</f>
        <v/>
      </c>
    </row>
    <row r="359" spans="2:15">
      <c r="B359" s="264" t="str">
        <f ca="1">IF($O359="","",INDEX('Nhập liệu'!$B$10:$B$10000,'Chi tiết'!$O359))</f>
        <v/>
      </c>
      <c r="C359" s="160" t="str">
        <f ca="1">IF($O359="","",INDEX('Nhập liệu'!$D$10:$D$10000,'Chi tiết'!$O359))</f>
        <v/>
      </c>
      <c r="D359" s="275" t="str">
        <f ca="1">IF($O359="","",INDEX('Nhập liệu'!$E$10:$E$10000,'Chi tiết'!$O359))</f>
        <v/>
      </c>
      <c r="E359" s="274" t="str">
        <f ca="1">IF($O359="","",INDEX('Nhập liệu'!$F$10:$F$10000,'Chi tiết'!$O359))</f>
        <v/>
      </c>
      <c r="F359" s="275" t="str">
        <f ca="1">IF($O359="","",INDEX('Nhập liệu'!$G$10:$G$10000,'Chi tiết'!$O359))</f>
        <v/>
      </c>
      <c r="G359" s="275" t="str">
        <f ca="1">IF($O359="","",INDEX('Nhập liệu'!$H$10:$H$10000,'Chi tiết'!$O359))</f>
        <v/>
      </c>
      <c r="H359" s="275" t="str">
        <f ca="1">IF($O359="","",INDEX('Nhập liệu'!$I$10:$I$10000,'Chi tiết'!$O359))</f>
        <v/>
      </c>
      <c r="I359" s="275" t="str">
        <f ca="1">IF($O359="","",INDEX('Nhập liệu'!$J$10:$J$10000,'Chi tiết'!$O359))</f>
        <v/>
      </c>
      <c r="J359" s="275" t="str">
        <f ca="1">IF($O359="","",INDEX('Nhập liệu'!$K$10:$K$10000,'Chi tiết'!$O359))</f>
        <v/>
      </c>
      <c r="K359" s="275" t="str">
        <f ca="1">IF($O359="","",INDEX('Nhập liệu'!$L$10:$L$10000,'Chi tiết'!$O359))</f>
        <v/>
      </c>
      <c r="L359" s="275" t="str">
        <f ca="1">IF($O359="","",INDEX('Nhập liệu'!$M$10:$M$10000,'Chi tiết'!$O359))</f>
        <v/>
      </c>
      <c r="M359" s="275" t="str">
        <f ca="1">IF($O359="","",INDEX('Nhập liệu'!$N$10:$N$10000,'Chi tiết'!$O359))</f>
        <v/>
      </c>
      <c r="N359" s="275" t="str">
        <f ca="1">IF($O359="","",INDEX('Nhập liệu'!$O$10:$O$10000,'Chi tiết'!$O359))</f>
        <v/>
      </c>
      <c r="O359" s="266" t="str">
        <f ca="1">IF(TYPE(MATCH($D$6,OFFSET('Nhập liệu'!$C$10,O358,0):'Nhập liệu'!$C$10000,0)+O358)=16,"",MATCH($D$6,OFFSET('Nhập liệu'!$C$10,O358,0):'Nhập liệu'!$C$10000,0)+O358)</f>
        <v/>
      </c>
    </row>
    <row r="360" spans="2:15">
      <c r="B360" s="264" t="str">
        <f ca="1">IF($O360="","",INDEX('Nhập liệu'!$B$10:$B$10000,'Chi tiết'!$O360))</f>
        <v/>
      </c>
      <c r="C360" s="160" t="str">
        <f ca="1">IF($O360="","",INDEX('Nhập liệu'!$D$10:$D$10000,'Chi tiết'!$O360))</f>
        <v/>
      </c>
      <c r="D360" s="275" t="str">
        <f ca="1">IF($O360="","",INDEX('Nhập liệu'!$E$10:$E$10000,'Chi tiết'!$O360))</f>
        <v/>
      </c>
      <c r="E360" s="274" t="str">
        <f ca="1">IF($O360="","",INDEX('Nhập liệu'!$F$10:$F$10000,'Chi tiết'!$O360))</f>
        <v/>
      </c>
      <c r="F360" s="275" t="str">
        <f ca="1">IF($O360="","",INDEX('Nhập liệu'!$G$10:$G$10000,'Chi tiết'!$O360))</f>
        <v/>
      </c>
      <c r="G360" s="275" t="str">
        <f ca="1">IF($O360="","",INDEX('Nhập liệu'!$H$10:$H$10000,'Chi tiết'!$O360))</f>
        <v/>
      </c>
      <c r="H360" s="275" t="str">
        <f ca="1">IF($O360="","",INDEX('Nhập liệu'!$I$10:$I$10000,'Chi tiết'!$O360))</f>
        <v/>
      </c>
      <c r="I360" s="275" t="str">
        <f ca="1">IF($O360="","",INDEX('Nhập liệu'!$J$10:$J$10000,'Chi tiết'!$O360))</f>
        <v/>
      </c>
      <c r="J360" s="275" t="str">
        <f ca="1">IF($O360="","",INDEX('Nhập liệu'!$K$10:$K$10000,'Chi tiết'!$O360))</f>
        <v/>
      </c>
      <c r="K360" s="275" t="str">
        <f ca="1">IF($O360="","",INDEX('Nhập liệu'!$L$10:$L$10000,'Chi tiết'!$O360))</f>
        <v/>
      </c>
      <c r="L360" s="275" t="str">
        <f ca="1">IF($O360="","",INDEX('Nhập liệu'!$M$10:$M$10000,'Chi tiết'!$O360))</f>
        <v/>
      </c>
      <c r="M360" s="275" t="str">
        <f ca="1">IF($O360="","",INDEX('Nhập liệu'!$N$10:$N$10000,'Chi tiết'!$O360))</f>
        <v/>
      </c>
      <c r="N360" s="275" t="str">
        <f ca="1">IF($O360="","",INDEX('Nhập liệu'!$O$10:$O$10000,'Chi tiết'!$O360))</f>
        <v/>
      </c>
      <c r="O360" s="266" t="str">
        <f ca="1">IF(TYPE(MATCH($D$6,OFFSET('Nhập liệu'!$C$10,O359,0):'Nhập liệu'!$C$10000,0)+O359)=16,"",MATCH($D$6,OFFSET('Nhập liệu'!$C$10,O359,0):'Nhập liệu'!$C$10000,0)+O359)</f>
        <v/>
      </c>
    </row>
    <row r="361" spans="2:15">
      <c r="B361" s="264" t="str">
        <f ca="1">IF($O361="","",INDEX('Nhập liệu'!$B$10:$B$10000,'Chi tiết'!$O361))</f>
        <v/>
      </c>
      <c r="C361" s="160" t="str">
        <f ca="1">IF($O361="","",INDEX('Nhập liệu'!$D$10:$D$10000,'Chi tiết'!$O361))</f>
        <v/>
      </c>
      <c r="D361" s="275" t="str">
        <f ca="1">IF($O361="","",INDEX('Nhập liệu'!$E$10:$E$10000,'Chi tiết'!$O361))</f>
        <v/>
      </c>
      <c r="E361" s="274" t="str">
        <f ca="1">IF($O361="","",INDEX('Nhập liệu'!$F$10:$F$10000,'Chi tiết'!$O361))</f>
        <v/>
      </c>
      <c r="F361" s="275" t="str">
        <f ca="1">IF($O361="","",INDEX('Nhập liệu'!$G$10:$G$10000,'Chi tiết'!$O361))</f>
        <v/>
      </c>
      <c r="G361" s="275" t="str">
        <f ca="1">IF($O361="","",INDEX('Nhập liệu'!$H$10:$H$10000,'Chi tiết'!$O361))</f>
        <v/>
      </c>
      <c r="H361" s="275" t="str">
        <f ca="1">IF($O361="","",INDEX('Nhập liệu'!$I$10:$I$10000,'Chi tiết'!$O361))</f>
        <v/>
      </c>
      <c r="I361" s="275" t="str">
        <f ca="1">IF($O361="","",INDEX('Nhập liệu'!$J$10:$J$10000,'Chi tiết'!$O361))</f>
        <v/>
      </c>
      <c r="J361" s="275" t="str">
        <f ca="1">IF($O361="","",INDEX('Nhập liệu'!$K$10:$K$10000,'Chi tiết'!$O361))</f>
        <v/>
      </c>
      <c r="K361" s="275" t="str">
        <f ca="1">IF($O361="","",INDEX('Nhập liệu'!$L$10:$L$10000,'Chi tiết'!$O361))</f>
        <v/>
      </c>
      <c r="L361" s="275" t="str">
        <f ca="1">IF($O361="","",INDEX('Nhập liệu'!$M$10:$M$10000,'Chi tiết'!$O361))</f>
        <v/>
      </c>
      <c r="M361" s="275" t="str">
        <f ca="1">IF($O361="","",INDEX('Nhập liệu'!$N$10:$N$10000,'Chi tiết'!$O361))</f>
        <v/>
      </c>
      <c r="N361" s="275" t="str">
        <f ca="1">IF($O361="","",INDEX('Nhập liệu'!$O$10:$O$10000,'Chi tiết'!$O361))</f>
        <v/>
      </c>
      <c r="O361" s="266" t="str">
        <f ca="1">IF(TYPE(MATCH($D$6,OFFSET('Nhập liệu'!$C$10,O360,0):'Nhập liệu'!$C$10000,0)+O360)=16,"",MATCH($D$6,OFFSET('Nhập liệu'!$C$10,O360,0):'Nhập liệu'!$C$10000,0)+O360)</f>
        <v/>
      </c>
    </row>
    <row r="362" spans="2:15">
      <c r="B362" s="264" t="str">
        <f ca="1">IF($O362="","",INDEX('Nhập liệu'!$B$10:$B$10000,'Chi tiết'!$O362))</f>
        <v/>
      </c>
      <c r="C362" s="160" t="str">
        <f ca="1">IF($O362="","",INDEX('Nhập liệu'!$D$10:$D$10000,'Chi tiết'!$O362))</f>
        <v/>
      </c>
      <c r="D362" s="275" t="str">
        <f ca="1">IF($O362="","",INDEX('Nhập liệu'!$E$10:$E$10000,'Chi tiết'!$O362))</f>
        <v/>
      </c>
      <c r="E362" s="274" t="str">
        <f ca="1">IF($O362="","",INDEX('Nhập liệu'!$F$10:$F$10000,'Chi tiết'!$O362))</f>
        <v/>
      </c>
      <c r="F362" s="275" t="str">
        <f ca="1">IF($O362="","",INDEX('Nhập liệu'!$G$10:$G$10000,'Chi tiết'!$O362))</f>
        <v/>
      </c>
      <c r="G362" s="275" t="str">
        <f ca="1">IF($O362="","",INDEX('Nhập liệu'!$H$10:$H$10000,'Chi tiết'!$O362))</f>
        <v/>
      </c>
      <c r="H362" s="275" t="str">
        <f ca="1">IF($O362="","",INDEX('Nhập liệu'!$I$10:$I$10000,'Chi tiết'!$O362))</f>
        <v/>
      </c>
      <c r="I362" s="275" t="str">
        <f ca="1">IF($O362="","",INDEX('Nhập liệu'!$J$10:$J$10000,'Chi tiết'!$O362))</f>
        <v/>
      </c>
      <c r="J362" s="275" t="str">
        <f ca="1">IF($O362="","",INDEX('Nhập liệu'!$K$10:$K$10000,'Chi tiết'!$O362))</f>
        <v/>
      </c>
      <c r="K362" s="275" t="str">
        <f ca="1">IF($O362="","",INDEX('Nhập liệu'!$L$10:$L$10000,'Chi tiết'!$O362))</f>
        <v/>
      </c>
      <c r="L362" s="275" t="str">
        <f ca="1">IF($O362="","",INDEX('Nhập liệu'!$M$10:$M$10000,'Chi tiết'!$O362))</f>
        <v/>
      </c>
      <c r="M362" s="275" t="str">
        <f ca="1">IF($O362="","",INDEX('Nhập liệu'!$N$10:$N$10000,'Chi tiết'!$O362))</f>
        <v/>
      </c>
      <c r="N362" s="275" t="str">
        <f ca="1">IF($O362="","",INDEX('Nhập liệu'!$O$10:$O$10000,'Chi tiết'!$O362))</f>
        <v/>
      </c>
      <c r="O362" s="266" t="str">
        <f ca="1">IF(TYPE(MATCH($D$6,OFFSET('Nhập liệu'!$C$10,O361,0):'Nhập liệu'!$C$10000,0)+O361)=16,"",MATCH($D$6,OFFSET('Nhập liệu'!$C$10,O361,0):'Nhập liệu'!$C$10000,0)+O361)</f>
        <v/>
      </c>
    </row>
    <row r="363" spans="2:15">
      <c r="B363" s="264" t="str">
        <f ca="1">IF($O363="","",INDEX('Nhập liệu'!$B$10:$B$10000,'Chi tiết'!$O363))</f>
        <v/>
      </c>
      <c r="C363" s="160" t="str">
        <f ca="1">IF($O363="","",INDEX('Nhập liệu'!$D$10:$D$10000,'Chi tiết'!$O363))</f>
        <v/>
      </c>
      <c r="D363" s="275" t="str">
        <f ca="1">IF($O363="","",INDEX('Nhập liệu'!$E$10:$E$10000,'Chi tiết'!$O363))</f>
        <v/>
      </c>
      <c r="E363" s="274" t="str">
        <f ca="1">IF($O363="","",INDEX('Nhập liệu'!$F$10:$F$10000,'Chi tiết'!$O363))</f>
        <v/>
      </c>
      <c r="F363" s="275" t="str">
        <f ca="1">IF($O363="","",INDEX('Nhập liệu'!$G$10:$G$10000,'Chi tiết'!$O363))</f>
        <v/>
      </c>
      <c r="G363" s="275" t="str">
        <f ca="1">IF($O363="","",INDEX('Nhập liệu'!$H$10:$H$10000,'Chi tiết'!$O363))</f>
        <v/>
      </c>
      <c r="H363" s="275" t="str">
        <f ca="1">IF($O363="","",INDEX('Nhập liệu'!$I$10:$I$10000,'Chi tiết'!$O363))</f>
        <v/>
      </c>
      <c r="I363" s="275" t="str">
        <f ca="1">IF($O363="","",INDEX('Nhập liệu'!$J$10:$J$10000,'Chi tiết'!$O363))</f>
        <v/>
      </c>
      <c r="J363" s="275" t="str">
        <f ca="1">IF($O363="","",INDEX('Nhập liệu'!$K$10:$K$10000,'Chi tiết'!$O363))</f>
        <v/>
      </c>
      <c r="K363" s="275" t="str">
        <f ca="1">IF($O363="","",INDEX('Nhập liệu'!$L$10:$L$10000,'Chi tiết'!$O363))</f>
        <v/>
      </c>
      <c r="L363" s="275" t="str">
        <f ca="1">IF($O363="","",INDEX('Nhập liệu'!$M$10:$M$10000,'Chi tiết'!$O363))</f>
        <v/>
      </c>
      <c r="M363" s="275" t="str">
        <f ca="1">IF($O363="","",INDEX('Nhập liệu'!$N$10:$N$10000,'Chi tiết'!$O363))</f>
        <v/>
      </c>
      <c r="N363" s="275" t="str">
        <f ca="1">IF($O363="","",INDEX('Nhập liệu'!$O$10:$O$10000,'Chi tiết'!$O363))</f>
        <v/>
      </c>
      <c r="O363" s="266" t="str">
        <f ca="1">IF(TYPE(MATCH($D$6,OFFSET('Nhập liệu'!$C$10,O362,0):'Nhập liệu'!$C$10000,0)+O362)=16,"",MATCH($D$6,OFFSET('Nhập liệu'!$C$10,O362,0):'Nhập liệu'!$C$10000,0)+O362)</f>
        <v/>
      </c>
    </row>
    <row r="364" spans="2:15">
      <c r="B364" s="264" t="str">
        <f ca="1">IF($O364="","",INDEX('Nhập liệu'!$B$10:$B$10000,'Chi tiết'!$O364))</f>
        <v/>
      </c>
      <c r="C364" s="160" t="str">
        <f ca="1">IF($O364="","",INDEX('Nhập liệu'!$D$10:$D$10000,'Chi tiết'!$O364))</f>
        <v/>
      </c>
      <c r="D364" s="275" t="str">
        <f ca="1">IF($O364="","",INDEX('Nhập liệu'!$E$10:$E$10000,'Chi tiết'!$O364))</f>
        <v/>
      </c>
      <c r="E364" s="274" t="str">
        <f ca="1">IF($O364="","",INDEX('Nhập liệu'!$F$10:$F$10000,'Chi tiết'!$O364))</f>
        <v/>
      </c>
      <c r="F364" s="275" t="str">
        <f ca="1">IF($O364="","",INDEX('Nhập liệu'!$G$10:$G$10000,'Chi tiết'!$O364))</f>
        <v/>
      </c>
      <c r="G364" s="275" t="str">
        <f ca="1">IF($O364="","",INDEX('Nhập liệu'!$H$10:$H$10000,'Chi tiết'!$O364))</f>
        <v/>
      </c>
      <c r="H364" s="275" t="str">
        <f ca="1">IF($O364="","",INDEX('Nhập liệu'!$I$10:$I$10000,'Chi tiết'!$O364))</f>
        <v/>
      </c>
      <c r="I364" s="275" t="str">
        <f ca="1">IF($O364="","",INDEX('Nhập liệu'!$J$10:$J$10000,'Chi tiết'!$O364))</f>
        <v/>
      </c>
      <c r="J364" s="275" t="str">
        <f ca="1">IF($O364="","",INDEX('Nhập liệu'!$K$10:$K$10000,'Chi tiết'!$O364))</f>
        <v/>
      </c>
      <c r="K364" s="275" t="str">
        <f ca="1">IF($O364="","",INDEX('Nhập liệu'!$L$10:$L$10000,'Chi tiết'!$O364))</f>
        <v/>
      </c>
      <c r="L364" s="275" t="str">
        <f ca="1">IF($O364="","",INDEX('Nhập liệu'!$M$10:$M$10000,'Chi tiết'!$O364))</f>
        <v/>
      </c>
      <c r="M364" s="275" t="str">
        <f ca="1">IF($O364="","",INDEX('Nhập liệu'!$N$10:$N$10000,'Chi tiết'!$O364))</f>
        <v/>
      </c>
      <c r="N364" s="275" t="str">
        <f ca="1">IF($O364="","",INDEX('Nhập liệu'!$O$10:$O$10000,'Chi tiết'!$O364))</f>
        <v/>
      </c>
      <c r="O364" s="266" t="str">
        <f ca="1">IF(TYPE(MATCH($D$6,OFFSET('Nhập liệu'!$C$10,O363,0):'Nhập liệu'!$C$10000,0)+O363)=16,"",MATCH($D$6,OFFSET('Nhập liệu'!$C$10,O363,0):'Nhập liệu'!$C$10000,0)+O363)</f>
        <v/>
      </c>
    </row>
    <row r="365" spans="2:15">
      <c r="B365" s="264" t="str">
        <f ca="1">IF($O365="","",INDEX('Nhập liệu'!$B$10:$B$10000,'Chi tiết'!$O365))</f>
        <v/>
      </c>
      <c r="C365" s="160" t="str">
        <f ca="1">IF($O365="","",INDEX('Nhập liệu'!$D$10:$D$10000,'Chi tiết'!$O365))</f>
        <v/>
      </c>
      <c r="D365" s="275" t="str">
        <f ca="1">IF($O365="","",INDEX('Nhập liệu'!$E$10:$E$10000,'Chi tiết'!$O365))</f>
        <v/>
      </c>
      <c r="E365" s="274" t="str">
        <f ca="1">IF($O365="","",INDEX('Nhập liệu'!$F$10:$F$10000,'Chi tiết'!$O365))</f>
        <v/>
      </c>
      <c r="F365" s="275" t="str">
        <f ca="1">IF($O365="","",INDEX('Nhập liệu'!$G$10:$G$10000,'Chi tiết'!$O365))</f>
        <v/>
      </c>
      <c r="G365" s="275" t="str">
        <f ca="1">IF($O365="","",INDEX('Nhập liệu'!$H$10:$H$10000,'Chi tiết'!$O365))</f>
        <v/>
      </c>
      <c r="H365" s="275" t="str">
        <f ca="1">IF($O365="","",INDEX('Nhập liệu'!$I$10:$I$10000,'Chi tiết'!$O365))</f>
        <v/>
      </c>
      <c r="I365" s="275" t="str">
        <f ca="1">IF($O365="","",INDEX('Nhập liệu'!$J$10:$J$10000,'Chi tiết'!$O365))</f>
        <v/>
      </c>
      <c r="J365" s="275" t="str">
        <f ca="1">IF($O365="","",INDEX('Nhập liệu'!$K$10:$K$10000,'Chi tiết'!$O365))</f>
        <v/>
      </c>
      <c r="K365" s="275" t="str">
        <f ca="1">IF($O365="","",INDEX('Nhập liệu'!$L$10:$L$10000,'Chi tiết'!$O365))</f>
        <v/>
      </c>
      <c r="L365" s="275" t="str">
        <f ca="1">IF($O365="","",INDEX('Nhập liệu'!$M$10:$M$10000,'Chi tiết'!$O365))</f>
        <v/>
      </c>
      <c r="M365" s="275" t="str">
        <f ca="1">IF($O365="","",INDEX('Nhập liệu'!$N$10:$N$10000,'Chi tiết'!$O365))</f>
        <v/>
      </c>
      <c r="N365" s="275" t="str">
        <f ca="1">IF($O365="","",INDEX('Nhập liệu'!$O$10:$O$10000,'Chi tiết'!$O365))</f>
        <v/>
      </c>
      <c r="O365" s="266" t="str">
        <f ca="1">IF(TYPE(MATCH($D$6,OFFSET('Nhập liệu'!$C$10,O364,0):'Nhập liệu'!$C$10000,0)+O364)=16,"",MATCH($D$6,OFFSET('Nhập liệu'!$C$10,O364,0):'Nhập liệu'!$C$10000,0)+O364)</f>
        <v/>
      </c>
    </row>
    <row r="366" spans="2:15">
      <c r="B366" s="264" t="str">
        <f ca="1">IF($O366="","",INDEX('Nhập liệu'!$B$10:$B$10000,'Chi tiết'!$O366))</f>
        <v/>
      </c>
      <c r="C366" s="160" t="str">
        <f ca="1">IF($O366="","",INDEX('Nhập liệu'!$D$10:$D$10000,'Chi tiết'!$O366))</f>
        <v/>
      </c>
      <c r="D366" s="275" t="str">
        <f ca="1">IF($O366="","",INDEX('Nhập liệu'!$E$10:$E$10000,'Chi tiết'!$O366))</f>
        <v/>
      </c>
      <c r="E366" s="274" t="str">
        <f ca="1">IF($O366="","",INDEX('Nhập liệu'!$F$10:$F$10000,'Chi tiết'!$O366))</f>
        <v/>
      </c>
      <c r="F366" s="275" t="str">
        <f ca="1">IF($O366="","",INDEX('Nhập liệu'!$G$10:$G$10000,'Chi tiết'!$O366))</f>
        <v/>
      </c>
      <c r="G366" s="275" t="str">
        <f ca="1">IF($O366="","",INDEX('Nhập liệu'!$H$10:$H$10000,'Chi tiết'!$O366))</f>
        <v/>
      </c>
      <c r="H366" s="275" t="str">
        <f ca="1">IF($O366="","",INDEX('Nhập liệu'!$I$10:$I$10000,'Chi tiết'!$O366))</f>
        <v/>
      </c>
      <c r="I366" s="275" t="str">
        <f ca="1">IF($O366="","",INDEX('Nhập liệu'!$J$10:$J$10000,'Chi tiết'!$O366))</f>
        <v/>
      </c>
      <c r="J366" s="275" t="str">
        <f ca="1">IF($O366="","",INDEX('Nhập liệu'!$K$10:$K$10000,'Chi tiết'!$O366))</f>
        <v/>
      </c>
      <c r="K366" s="275" t="str">
        <f ca="1">IF($O366="","",INDEX('Nhập liệu'!$L$10:$L$10000,'Chi tiết'!$O366))</f>
        <v/>
      </c>
      <c r="L366" s="275" t="str">
        <f ca="1">IF($O366="","",INDEX('Nhập liệu'!$M$10:$M$10000,'Chi tiết'!$O366))</f>
        <v/>
      </c>
      <c r="M366" s="275" t="str">
        <f ca="1">IF($O366="","",INDEX('Nhập liệu'!$N$10:$N$10000,'Chi tiết'!$O366))</f>
        <v/>
      </c>
      <c r="N366" s="275" t="str">
        <f ca="1">IF($O366="","",INDEX('Nhập liệu'!$O$10:$O$10000,'Chi tiết'!$O366))</f>
        <v/>
      </c>
      <c r="O366" s="266" t="str">
        <f ca="1">IF(TYPE(MATCH($D$6,OFFSET('Nhập liệu'!$C$10,O365,0):'Nhập liệu'!$C$10000,0)+O365)=16,"",MATCH($D$6,OFFSET('Nhập liệu'!$C$10,O365,0):'Nhập liệu'!$C$10000,0)+O365)</f>
        <v/>
      </c>
    </row>
    <row r="367" spans="2:15">
      <c r="B367" s="264" t="str">
        <f ca="1">IF($O367="","",INDEX('Nhập liệu'!$B$10:$B$10000,'Chi tiết'!$O367))</f>
        <v/>
      </c>
      <c r="C367" s="160" t="str">
        <f ca="1">IF($O367="","",INDEX('Nhập liệu'!$D$10:$D$10000,'Chi tiết'!$O367))</f>
        <v/>
      </c>
      <c r="D367" s="275" t="str">
        <f ca="1">IF($O367="","",INDEX('Nhập liệu'!$E$10:$E$10000,'Chi tiết'!$O367))</f>
        <v/>
      </c>
      <c r="E367" s="274" t="str">
        <f ca="1">IF($O367="","",INDEX('Nhập liệu'!$F$10:$F$10000,'Chi tiết'!$O367))</f>
        <v/>
      </c>
      <c r="F367" s="275" t="str">
        <f ca="1">IF($O367="","",INDEX('Nhập liệu'!$G$10:$G$10000,'Chi tiết'!$O367))</f>
        <v/>
      </c>
      <c r="G367" s="275" t="str">
        <f ca="1">IF($O367="","",INDEX('Nhập liệu'!$H$10:$H$10000,'Chi tiết'!$O367))</f>
        <v/>
      </c>
      <c r="H367" s="275" t="str">
        <f ca="1">IF($O367="","",INDEX('Nhập liệu'!$I$10:$I$10000,'Chi tiết'!$O367))</f>
        <v/>
      </c>
      <c r="I367" s="275" t="str">
        <f ca="1">IF($O367="","",INDEX('Nhập liệu'!$J$10:$J$10000,'Chi tiết'!$O367))</f>
        <v/>
      </c>
      <c r="J367" s="275" t="str">
        <f ca="1">IF($O367="","",INDEX('Nhập liệu'!$K$10:$K$10000,'Chi tiết'!$O367))</f>
        <v/>
      </c>
      <c r="K367" s="275" t="str">
        <f ca="1">IF($O367="","",INDEX('Nhập liệu'!$L$10:$L$10000,'Chi tiết'!$O367))</f>
        <v/>
      </c>
      <c r="L367" s="275" t="str">
        <f ca="1">IF($O367="","",INDEX('Nhập liệu'!$M$10:$M$10000,'Chi tiết'!$O367))</f>
        <v/>
      </c>
      <c r="M367" s="275" t="str">
        <f ca="1">IF($O367="","",INDEX('Nhập liệu'!$N$10:$N$10000,'Chi tiết'!$O367))</f>
        <v/>
      </c>
      <c r="N367" s="275" t="str">
        <f ca="1">IF($O367="","",INDEX('Nhập liệu'!$O$10:$O$10000,'Chi tiết'!$O367))</f>
        <v/>
      </c>
      <c r="O367" s="266" t="str">
        <f ca="1">IF(TYPE(MATCH($D$6,OFFSET('Nhập liệu'!$C$10,O366,0):'Nhập liệu'!$C$10000,0)+O366)=16,"",MATCH($D$6,OFFSET('Nhập liệu'!$C$10,O366,0):'Nhập liệu'!$C$10000,0)+O366)</f>
        <v/>
      </c>
    </row>
    <row r="368" spans="2:15">
      <c r="B368" s="264" t="str">
        <f ca="1">IF($O368="","",INDEX('Nhập liệu'!$B$10:$B$10000,'Chi tiết'!$O368))</f>
        <v/>
      </c>
      <c r="C368" s="160" t="str">
        <f ca="1">IF($O368="","",INDEX('Nhập liệu'!$D$10:$D$10000,'Chi tiết'!$O368))</f>
        <v/>
      </c>
      <c r="D368" s="275" t="str">
        <f ca="1">IF($O368="","",INDEX('Nhập liệu'!$E$10:$E$10000,'Chi tiết'!$O368))</f>
        <v/>
      </c>
      <c r="E368" s="274" t="str">
        <f ca="1">IF($O368="","",INDEX('Nhập liệu'!$F$10:$F$10000,'Chi tiết'!$O368))</f>
        <v/>
      </c>
      <c r="F368" s="275" t="str">
        <f ca="1">IF($O368="","",INDEX('Nhập liệu'!$G$10:$G$10000,'Chi tiết'!$O368))</f>
        <v/>
      </c>
      <c r="G368" s="275" t="str">
        <f ca="1">IF($O368="","",INDEX('Nhập liệu'!$H$10:$H$10000,'Chi tiết'!$O368))</f>
        <v/>
      </c>
      <c r="H368" s="275" t="str">
        <f ca="1">IF($O368="","",INDEX('Nhập liệu'!$I$10:$I$10000,'Chi tiết'!$O368))</f>
        <v/>
      </c>
      <c r="I368" s="275" t="str">
        <f ca="1">IF($O368="","",INDEX('Nhập liệu'!$J$10:$J$10000,'Chi tiết'!$O368))</f>
        <v/>
      </c>
      <c r="J368" s="275" t="str">
        <f ca="1">IF($O368="","",INDEX('Nhập liệu'!$K$10:$K$10000,'Chi tiết'!$O368))</f>
        <v/>
      </c>
      <c r="K368" s="275" t="str">
        <f ca="1">IF($O368="","",INDEX('Nhập liệu'!$L$10:$L$10000,'Chi tiết'!$O368))</f>
        <v/>
      </c>
      <c r="L368" s="275" t="str">
        <f ca="1">IF($O368="","",INDEX('Nhập liệu'!$M$10:$M$10000,'Chi tiết'!$O368))</f>
        <v/>
      </c>
      <c r="M368" s="275" t="str">
        <f ca="1">IF($O368="","",INDEX('Nhập liệu'!$N$10:$N$10000,'Chi tiết'!$O368))</f>
        <v/>
      </c>
      <c r="N368" s="275" t="str">
        <f ca="1">IF($O368="","",INDEX('Nhập liệu'!$O$10:$O$10000,'Chi tiết'!$O368))</f>
        <v/>
      </c>
      <c r="O368" s="266" t="str">
        <f ca="1">IF(TYPE(MATCH($D$6,OFFSET('Nhập liệu'!$C$10,O367,0):'Nhập liệu'!$C$10000,0)+O367)=16,"",MATCH($D$6,OFFSET('Nhập liệu'!$C$10,O367,0):'Nhập liệu'!$C$10000,0)+O367)</f>
        <v/>
      </c>
    </row>
    <row r="369" spans="2:15">
      <c r="B369" s="264" t="str">
        <f ca="1">IF($O369="","",INDEX('Nhập liệu'!$B$10:$B$10000,'Chi tiết'!$O369))</f>
        <v/>
      </c>
      <c r="C369" s="160" t="str">
        <f ca="1">IF($O369="","",INDEX('Nhập liệu'!$D$10:$D$10000,'Chi tiết'!$O369))</f>
        <v/>
      </c>
      <c r="D369" s="275" t="str">
        <f ca="1">IF($O369="","",INDEX('Nhập liệu'!$E$10:$E$10000,'Chi tiết'!$O369))</f>
        <v/>
      </c>
      <c r="E369" s="274" t="str">
        <f ca="1">IF($O369="","",INDEX('Nhập liệu'!$F$10:$F$10000,'Chi tiết'!$O369))</f>
        <v/>
      </c>
      <c r="F369" s="275" t="str">
        <f ca="1">IF($O369="","",INDEX('Nhập liệu'!$G$10:$G$10000,'Chi tiết'!$O369))</f>
        <v/>
      </c>
      <c r="G369" s="275" t="str">
        <f ca="1">IF($O369="","",INDEX('Nhập liệu'!$H$10:$H$10000,'Chi tiết'!$O369))</f>
        <v/>
      </c>
      <c r="H369" s="275" t="str">
        <f ca="1">IF($O369="","",INDEX('Nhập liệu'!$I$10:$I$10000,'Chi tiết'!$O369))</f>
        <v/>
      </c>
      <c r="I369" s="275" t="str">
        <f ca="1">IF($O369="","",INDEX('Nhập liệu'!$J$10:$J$10000,'Chi tiết'!$O369))</f>
        <v/>
      </c>
      <c r="J369" s="275" t="str">
        <f ca="1">IF($O369="","",INDEX('Nhập liệu'!$K$10:$K$10000,'Chi tiết'!$O369))</f>
        <v/>
      </c>
      <c r="K369" s="275" t="str">
        <f ca="1">IF($O369="","",INDEX('Nhập liệu'!$L$10:$L$10000,'Chi tiết'!$O369))</f>
        <v/>
      </c>
      <c r="L369" s="275" t="str">
        <f ca="1">IF($O369="","",INDEX('Nhập liệu'!$M$10:$M$10000,'Chi tiết'!$O369))</f>
        <v/>
      </c>
      <c r="M369" s="275" t="str">
        <f ca="1">IF($O369="","",INDEX('Nhập liệu'!$N$10:$N$10000,'Chi tiết'!$O369))</f>
        <v/>
      </c>
      <c r="N369" s="275" t="str">
        <f ca="1">IF($O369="","",INDEX('Nhập liệu'!$O$10:$O$10000,'Chi tiết'!$O369))</f>
        <v/>
      </c>
      <c r="O369" s="266" t="str">
        <f ca="1">IF(TYPE(MATCH($D$6,OFFSET('Nhập liệu'!$C$10,O368,0):'Nhập liệu'!$C$10000,0)+O368)=16,"",MATCH($D$6,OFFSET('Nhập liệu'!$C$10,O368,0):'Nhập liệu'!$C$10000,0)+O368)</f>
        <v/>
      </c>
    </row>
    <row r="370" spans="2:15">
      <c r="B370" s="264" t="str">
        <f ca="1">IF($O370="","",INDEX('Nhập liệu'!$B$10:$B$10000,'Chi tiết'!$O370))</f>
        <v/>
      </c>
      <c r="C370" s="160" t="str">
        <f ca="1">IF($O370="","",INDEX('Nhập liệu'!$D$10:$D$10000,'Chi tiết'!$O370))</f>
        <v/>
      </c>
      <c r="D370" s="275" t="str">
        <f ca="1">IF($O370="","",INDEX('Nhập liệu'!$E$10:$E$10000,'Chi tiết'!$O370))</f>
        <v/>
      </c>
      <c r="E370" s="274" t="str">
        <f ca="1">IF($O370="","",INDEX('Nhập liệu'!$F$10:$F$10000,'Chi tiết'!$O370))</f>
        <v/>
      </c>
      <c r="F370" s="275" t="str">
        <f ca="1">IF($O370="","",INDEX('Nhập liệu'!$G$10:$G$10000,'Chi tiết'!$O370))</f>
        <v/>
      </c>
      <c r="G370" s="275" t="str">
        <f ca="1">IF($O370="","",INDEX('Nhập liệu'!$H$10:$H$10000,'Chi tiết'!$O370))</f>
        <v/>
      </c>
      <c r="H370" s="275" t="str">
        <f ca="1">IF($O370="","",INDEX('Nhập liệu'!$I$10:$I$10000,'Chi tiết'!$O370))</f>
        <v/>
      </c>
      <c r="I370" s="275" t="str">
        <f ca="1">IF($O370="","",INDEX('Nhập liệu'!$J$10:$J$10000,'Chi tiết'!$O370))</f>
        <v/>
      </c>
      <c r="J370" s="275" t="str">
        <f ca="1">IF($O370="","",INDEX('Nhập liệu'!$K$10:$K$10000,'Chi tiết'!$O370))</f>
        <v/>
      </c>
      <c r="K370" s="275" t="str">
        <f ca="1">IF($O370="","",INDEX('Nhập liệu'!$L$10:$L$10000,'Chi tiết'!$O370))</f>
        <v/>
      </c>
      <c r="L370" s="275" t="str">
        <f ca="1">IF($O370="","",INDEX('Nhập liệu'!$M$10:$M$10000,'Chi tiết'!$O370))</f>
        <v/>
      </c>
      <c r="M370" s="275" t="str">
        <f ca="1">IF($O370="","",INDEX('Nhập liệu'!$N$10:$N$10000,'Chi tiết'!$O370))</f>
        <v/>
      </c>
      <c r="N370" s="275" t="str">
        <f ca="1">IF($O370="","",INDEX('Nhập liệu'!$O$10:$O$10000,'Chi tiết'!$O370))</f>
        <v/>
      </c>
      <c r="O370" s="266" t="str">
        <f ca="1">IF(TYPE(MATCH($D$6,OFFSET('Nhập liệu'!$C$10,O369,0):'Nhập liệu'!$C$10000,0)+O369)=16,"",MATCH($D$6,OFFSET('Nhập liệu'!$C$10,O369,0):'Nhập liệu'!$C$10000,0)+O369)</f>
        <v/>
      </c>
    </row>
    <row r="371" spans="2:15">
      <c r="B371" s="264" t="str">
        <f ca="1">IF($O371="","",INDEX('Nhập liệu'!$B$10:$B$10000,'Chi tiết'!$O371))</f>
        <v/>
      </c>
      <c r="C371" s="160" t="str">
        <f ca="1">IF($O371="","",INDEX('Nhập liệu'!$D$10:$D$10000,'Chi tiết'!$O371))</f>
        <v/>
      </c>
      <c r="D371" s="275" t="str">
        <f ca="1">IF($O371="","",INDEX('Nhập liệu'!$E$10:$E$10000,'Chi tiết'!$O371))</f>
        <v/>
      </c>
      <c r="E371" s="274" t="str">
        <f ca="1">IF($O371="","",INDEX('Nhập liệu'!$F$10:$F$10000,'Chi tiết'!$O371))</f>
        <v/>
      </c>
      <c r="F371" s="275" t="str">
        <f ca="1">IF($O371="","",INDEX('Nhập liệu'!$G$10:$G$10000,'Chi tiết'!$O371))</f>
        <v/>
      </c>
      <c r="G371" s="275" t="str">
        <f ca="1">IF($O371="","",INDEX('Nhập liệu'!$H$10:$H$10000,'Chi tiết'!$O371))</f>
        <v/>
      </c>
      <c r="H371" s="275" t="str">
        <f ca="1">IF($O371="","",INDEX('Nhập liệu'!$I$10:$I$10000,'Chi tiết'!$O371))</f>
        <v/>
      </c>
      <c r="I371" s="275" t="str">
        <f ca="1">IF($O371="","",INDEX('Nhập liệu'!$J$10:$J$10000,'Chi tiết'!$O371))</f>
        <v/>
      </c>
      <c r="J371" s="275" t="str">
        <f ca="1">IF($O371="","",INDEX('Nhập liệu'!$K$10:$K$10000,'Chi tiết'!$O371))</f>
        <v/>
      </c>
      <c r="K371" s="275" t="str">
        <f ca="1">IF($O371="","",INDEX('Nhập liệu'!$L$10:$L$10000,'Chi tiết'!$O371))</f>
        <v/>
      </c>
      <c r="L371" s="275" t="str">
        <f ca="1">IF($O371="","",INDEX('Nhập liệu'!$M$10:$M$10000,'Chi tiết'!$O371))</f>
        <v/>
      </c>
      <c r="M371" s="275" t="str">
        <f ca="1">IF($O371="","",INDEX('Nhập liệu'!$N$10:$N$10000,'Chi tiết'!$O371))</f>
        <v/>
      </c>
      <c r="N371" s="275" t="str">
        <f ca="1">IF($O371="","",INDEX('Nhập liệu'!$O$10:$O$10000,'Chi tiết'!$O371))</f>
        <v/>
      </c>
      <c r="O371" s="266" t="str">
        <f ca="1">IF(TYPE(MATCH($D$6,OFFSET('Nhập liệu'!$C$10,O370,0):'Nhập liệu'!$C$10000,0)+O370)=16,"",MATCH($D$6,OFFSET('Nhập liệu'!$C$10,O370,0):'Nhập liệu'!$C$10000,0)+O370)</f>
        <v/>
      </c>
    </row>
    <row r="372" spans="2:15">
      <c r="B372" s="264" t="str">
        <f ca="1">IF($O372="","",INDEX('Nhập liệu'!$B$10:$B$10000,'Chi tiết'!$O372))</f>
        <v/>
      </c>
      <c r="C372" s="160" t="str">
        <f ca="1">IF($O372="","",INDEX('Nhập liệu'!$D$10:$D$10000,'Chi tiết'!$O372))</f>
        <v/>
      </c>
      <c r="D372" s="275" t="str">
        <f ca="1">IF($O372="","",INDEX('Nhập liệu'!$E$10:$E$10000,'Chi tiết'!$O372))</f>
        <v/>
      </c>
      <c r="E372" s="274" t="str">
        <f ca="1">IF($O372="","",INDEX('Nhập liệu'!$F$10:$F$10000,'Chi tiết'!$O372))</f>
        <v/>
      </c>
      <c r="F372" s="275" t="str">
        <f ca="1">IF($O372="","",INDEX('Nhập liệu'!$G$10:$G$10000,'Chi tiết'!$O372))</f>
        <v/>
      </c>
      <c r="G372" s="275" t="str">
        <f ca="1">IF($O372="","",INDEX('Nhập liệu'!$H$10:$H$10000,'Chi tiết'!$O372))</f>
        <v/>
      </c>
      <c r="H372" s="275" t="str">
        <f ca="1">IF($O372="","",INDEX('Nhập liệu'!$I$10:$I$10000,'Chi tiết'!$O372))</f>
        <v/>
      </c>
      <c r="I372" s="275" t="str">
        <f ca="1">IF($O372="","",INDEX('Nhập liệu'!$J$10:$J$10000,'Chi tiết'!$O372))</f>
        <v/>
      </c>
      <c r="J372" s="275" t="str">
        <f ca="1">IF($O372="","",INDEX('Nhập liệu'!$K$10:$K$10000,'Chi tiết'!$O372))</f>
        <v/>
      </c>
      <c r="K372" s="275" t="str">
        <f ca="1">IF($O372="","",INDEX('Nhập liệu'!$L$10:$L$10000,'Chi tiết'!$O372))</f>
        <v/>
      </c>
      <c r="L372" s="275" t="str">
        <f ca="1">IF($O372="","",INDEX('Nhập liệu'!$M$10:$M$10000,'Chi tiết'!$O372))</f>
        <v/>
      </c>
      <c r="M372" s="275" t="str">
        <f ca="1">IF($O372="","",INDEX('Nhập liệu'!$N$10:$N$10000,'Chi tiết'!$O372))</f>
        <v/>
      </c>
      <c r="N372" s="275" t="str">
        <f ca="1">IF($O372="","",INDEX('Nhập liệu'!$O$10:$O$10000,'Chi tiết'!$O372))</f>
        <v/>
      </c>
      <c r="O372" s="266" t="str">
        <f ca="1">IF(TYPE(MATCH($D$6,OFFSET('Nhập liệu'!$C$10,O371,0):'Nhập liệu'!$C$10000,0)+O371)=16,"",MATCH($D$6,OFFSET('Nhập liệu'!$C$10,O371,0):'Nhập liệu'!$C$10000,0)+O371)</f>
        <v/>
      </c>
    </row>
    <row r="373" spans="2:15">
      <c r="B373" s="264" t="str">
        <f ca="1">IF($O373="","",INDEX('Nhập liệu'!$B$10:$B$10000,'Chi tiết'!$O373))</f>
        <v/>
      </c>
      <c r="C373" s="160" t="str">
        <f ca="1">IF($O373="","",INDEX('Nhập liệu'!$D$10:$D$10000,'Chi tiết'!$O373))</f>
        <v/>
      </c>
      <c r="D373" s="275" t="str">
        <f ca="1">IF($O373="","",INDEX('Nhập liệu'!$E$10:$E$10000,'Chi tiết'!$O373))</f>
        <v/>
      </c>
      <c r="E373" s="274" t="str">
        <f ca="1">IF($O373="","",INDEX('Nhập liệu'!$F$10:$F$10000,'Chi tiết'!$O373))</f>
        <v/>
      </c>
      <c r="F373" s="275" t="str">
        <f ca="1">IF($O373="","",INDEX('Nhập liệu'!$G$10:$G$10000,'Chi tiết'!$O373))</f>
        <v/>
      </c>
      <c r="G373" s="275" t="str">
        <f ca="1">IF($O373="","",INDEX('Nhập liệu'!$H$10:$H$10000,'Chi tiết'!$O373))</f>
        <v/>
      </c>
      <c r="H373" s="275" t="str">
        <f ca="1">IF($O373="","",INDEX('Nhập liệu'!$I$10:$I$10000,'Chi tiết'!$O373))</f>
        <v/>
      </c>
      <c r="I373" s="275" t="str">
        <f ca="1">IF($O373="","",INDEX('Nhập liệu'!$J$10:$J$10000,'Chi tiết'!$O373))</f>
        <v/>
      </c>
      <c r="J373" s="275" t="str">
        <f ca="1">IF($O373="","",INDEX('Nhập liệu'!$K$10:$K$10000,'Chi tiết'!$O373))</f>
        <v/>
      </c>
      <c r="K373" s="275" t="str">
        <f ca="1">IF($O373="","",INDEX('Nhập liệu'!$L$10:$L$10000,'Chi tiết'!$O373))</f>
        <v/>
      </c>
      <c r="L373" s="275" t="str">
        <f ca="1">IF($O373="","",INDEX('Nhập liệu'!$M$10:$M$10000,'Chi tiết'!$O373))</f>
        <v/>
      </c>
      <c r="M373" s="275" t="str">
        <f ca="1">IF($O373="","",INDEX('Nhập liệu'!$N$10:$N$10000,'Chi tiết'!$O373))</f>
        <v/>
      </c>
      <c r="N373" s="275" t="str">
        <f ca="1">IF($O373="","",INDEX('Nhập liệu'!$O$10:$O$10000,'Chi tiết'!$O373))</f>
        <v/>
      </c>
      <c r="O373" s="266" t="str">
        <f ca="1">IF(TYPE(MATCH($D$6,OFFSET('Nhập liệu'!$C$10,O372,0):'Nhập liệu'!$C$10000,0)+O372)=16,"",MATCH($D$6,OFFSET('Nhập liệu'!$C$10,O372,0):'Nhập liệu'!$C$10000,0)+O372)</f>
        <v/>
      </c>
    </row>
    <row r="374" spans="2:15">
      <c r="B374" s="264" t="str">
        <f ca="1">IF($O374="","",INDEX('Nhập liệu'!$B$10:$B$10000,'Chi tiết'!$O374))</f>
        <v/>
      </c>
      <c r="C374" s="160" t="str">
        <f ca="1">IF($O374="","",INDEX('Nhập liệu'!$D$10:$D$10000,'Chi tiết'!$O374))</f>
        <v/>
      </c>
      <c r="D374" s="275" t="str">
        <f ca="1">IF($O374="","",INDEX('Nhập liệu'!$E$10:$E$10000,'Chi tiết'!$O374))</f>
        <v/>
      </c>
      <c r="E374" s="274" t="str">
        <f ca="1">IF($O374="","",INDEX('Nhập liệu'!$F$10:$F$10000,'Chi tiết'!$O374))</f>
        <v/>
      </c>
      <c r="F374" s="275" t="str">
        <f ca="1">IF($O374="","",INDEX('Nhập liệu'!$G$10:$G$10000,'Chi tiết'!$O374))</f>
        <v/>
      </c>
      <c r="G374" s="275" t="str">
        <f ca="1">IF($O374="","",INDEX('Nhập liệu'!$H$10:$H$10000,'Chi tiết'!$O374))</f>
        <v/>
      </c>
      <c r="H374" s="275" t="str">
        <f ca="1">IF($O374="","",INDEX('Nhập liệu'!$I$10:$I$10000,'Chi tiết'!$O374))</f>
        <v/>
      </c>
      <c r="I374" s="275" t="str">
        <f ca="1">IF($O374="","",INDEX('Nhập liệu'!$J$10:$J$10000,'Chi tiết'!$O374))</f>
        <v/>
      </c>
      <c r="J374" s="275" t="str">
        <f ca="1">IF($O374="","",INDEX('Nhập liệu'!$K$10:$K$10000,'Chi tiết'!$O374))</f>
        <v/>
      </c>
      <c r="K374" s="275" t="str">
        <f ca="1">IF($O374="","",INDEX('Nhập liệu'!$L$10:$L$10000,'Chi tiết'!$O374))</f>
        <v/>
      </c>
      <c r="L374" s="275" t="str">
        <f ca="1">IF($O374="","",INDEX('Nhập liệu'!$M$10:$M$10000,'Chi tiết'!$O374))</f>
        <v/>
      </c>
      <c r="M374" s="275" t="str">
        <f ca="1">IF($O374="","",INDEX('Nhập liệu'!$N$10:$N$10000,'Chi tiết'!$O374))</f>
        <v/>
      </c>
      <c r="N374" s="275" t="str">
        <f ca="1">IF($O374="","",INDEX('Nhập liệu'!$O$10:$O$10000,'Chi tiết'!$O374))</f>
        <v/>
      </c>
      <c r="O374" s="266" t="str">
        <f ca="1">IF(TYPE(MATCH($D$6,OFFSET('Nhập liệu'!$C$10,O373,0):'Nhập liệu'!$C$10000,0)+O373)=16,"",MATCH($D$6,OFFSET('Nhập liệu'!$C$10,O373,0):'Nhập liệu'!$C$10000,0)+O373)</f>
        <v/>
      </c>
    </row>
    <row r="375" spans="2:15">
      <c r="B375" s="264" t="str">
        <f ca="1">IF($O375="","",INDEX('Nhập liệu'!$B$10:$B$10000,'Chi tiết'!$O375))</f>
        <v/>
      </c>
      <c r="C375" s="160" t="str">
        <f ca="1">IF($O375="","",INDEX('Nhập liệu'!$D$10:$D$10000,'Chi tiết'!$O375))</f>
        <v/>
      </c>
      <c r="D375" s="275" t="str">
        <f ca="1">IF($O375="","",INDEX('Nhập liệu'!$E$10:$E$10000,'Chi tiết'!$O375))</f>
        <v/>
      </c>
      <c r="E375" s="274" t="str">
        <f ca="1">IF($O375="","",INDEX('Nhập liệu'!$F$10:$F$10000,'Chi tiết'!$O375))</f>
        <v/>
      </c>
      <c r="F375" s="275" t="str">
        <f ca="1">IF($O375="","",INDEX('Nhập liệu'!$G$10:$G$10000,'Chi tiết'!$O375))</f>
        <v/>
      </c>
      <c r="G375" s="275" t="str">
        <f ca="1">IF($O375="","",INDEX('Nhập liệu'!$H$10:$H$10000,'Chi tiết'!$O375))</f>
        <v/>
      </c>
      <c r="H375" s="275" t="str">
        <f ca="1">IF($O375="","",INDEX('Nhập liệu'!$I$10:$I$10000,'Chi tiết'!$O375))</f>
        <v/>
      </c>
      <c r="I375" s="275" t="str">
        <f ca="1">IF($O375="","",INDEX('Nhập liệu'!$J$10:$J$10000,'Chi tiết'!$O375))</f>
        <v/>
      </c>
      <c r="J375" s="275" t="str">
        <f ca="1">IF($O375="","",INDEX('Nhập liệu'!$K$10:$K$10000,'Chi tiết'!$O375))</f>
        <v/>
      </c>
      <c r="K375" s="275" t="str">
        <f ca="1">IF($O375="","",INDEX('Nhập liệu'!$L$10:$L$10000,'Chi tiết'!$O375))</f>
        <v/>
      </c>
      <c r="L375" s="275" t="str">
        <f ca="1">IF($O375="","",INDEX('Nhập liệu'!$M$10:$M$10000,'Chi tiết'!$O375))</f>
        <v/>
      </c>
      <c r="M375" s="275" t="str">
        <f ca="1">IF($O375="","",INDEX('Nhập liệu'!$N$10:$N$10000,'Chi tiết'!$O375))</f>
        <v/>
      </c>
      <c r="N375" s="275" t="str">
        <f ca="1">IF($O375="","",INDEX('Nhập liệu'!$O$10:$O$10000,'Chi tiết'!$O375))</f>
        <v/>
      </c>
      <c r="O375" s="266" t="str">
        <f ca="1">IF(TYPE(MATCH($D$6,OFFSET('Nhập liệu'!$C$10,O374,0):'Nhập liệu'!$C$10000,0)+O374)=16,"",MATCH($D$6,OFFSET('Nhập liệu'!$C$10,O374,0):'Nhập liệu'!$C$10000,0)+O374)</f>
        <v/>
      </c>
    </row>
    <row r="376" spans="2:15">
      <c r="B376" s="264" t="str">
        <f ca="1">IF($O376="","",INDEX('Nhập liệu'!$B$10:$B$10000,'Chi tiết'!$O376))</f>
        <v/>
      </c>
      <c r="C376" s="160" t="str">
        <f ca="1">IF($O376="","",INDEX('Nhập liệu'!$D$10:$D$10000,'Chi tiết'!$O376))</f>
        <v/>
      </c>
      <c r="D376" s="275" t="str">
        <f ca="1">IF($O376="","",INDEX('Nhập liệu'!$E$10:$E$10000,'Chi tiết'!$O376))</f>
        <v/>
      </c>
      <c r="E376" s="274" t="str">
        <f ca="1">IF($O376="","",INDEX('Nhập liệu'!$F$10:$F$10000,'Chi tiết'!$O376))</f>
        <v/>
      </c>
      <c r="F376" s="275" t="str">
        <f ca="1">IF($O376="","",INDEX('Nhập liệu'!$G$10:$G$10000,'Chi tiết'!$O376))</f>
        <v/>
      </c>
      <c r="G376" s="275" t="str">
        <f ca="1">IF($O376="","",INDEX('Nhập liệu'!$H$10:$H$10000,'Chi tiết'!$O376))</f>
        <v/>
      </c>
      <c r="H376" s="275" t="str">
        <f ca="1">IF($O376="","",INDEX('Nhập liệu'!$I$10:$I$10000,'Chi tiết'!$O376))</f>
        <v/>
      </c>
      <c r="I376" s="275" t="str">
        <f ca="1">IF($O376="","",INDEX('Nhập liệu'!$J$10:$J$10000,'Chi tiết'!$O376))</f>
        <v/>
      </c>
      <c r="J376" s="275" t="str">
        <f ca="1">IF($O376="","",INDEX('Nhập liệu'!$K$10:$K$10000,'Chi tiết'!$O376))</f>
        <v/>
      </c>
      <c r="K376" s="275" t="str">
        <f ca="1">IF($O376="","",INDEX('Nhập liệu'!$L$10:$L$10000,'Chi tiết'!$O376))</f>
        <v/>
      </c>
      <c r="L376" s="275" t="str">
        <f ca="1">IF($O376="","",INDEX('Nhập liệu'!$M$10:$M$10000,'Chi tiết'!$O376))</f>
        <v/>
      </c>
      <c r="M376" s="275" t="str">
        <f ca="1">IF($O376="","",INDEX('Nhập liệu'!$N$10:$N$10000,'Chi tiết'!$O376))</f>
        <v/>
      </c>
      <c r="N376" s="275" t="str">
        <f ca="1">IF($O376="","",INDEX('Nhập liệu'!$O$10:$O$10000,'Chi tiết'!$O376))</f>
        <v/>
      </c>
      <c r="O376" s="266" t="str">
        <f ca="1">IF(TYPE(MATCH($D$6,OFFSET('Nhập liệu'!$C$10,O375,0):'Nhập liệu'!$C$10000,0)+O375)=16,"",MATCH($D$6,OFFSET('Nhập liệu'!$C$10,O375,0):'Nhập liệu'!$C$10000,0)+O375)</f>
        <v/>
      </c>
    </row>
    <row r="377" spans="2:15">
      <c r="B377" s="264" t="str">
        <f ca="1">IF($O377="","",INDEX('Nhập liệu'!$B$10:$B$10000,'Chi tiết'!$O377))</f>
        <v/>
      </c>
      <c r="C377" s="160" t="str">
        <f ca="1">IF($O377="","",INDEX('Nhập liệu'!$D$10:$D$10000,'Chi tiết'!$O377))</f>
        <v/>
      </c>
      <c r="D377" s="275" t="str">
        <f ca="1">IF($O377="","",INDEX('Nhập liệu'!$E$10:$E$10000,'Chi tiết'!$O377))</f>
        <v/>
      </c>
      <c r="E377" s="274" t="str">
        <f ca="1">IF($O377="","",INDEX('Nhập liệu'!$F$10:$F$10000,'Chi tiết'!$O377))</f>
        <v/>
      </c>
      <c r="F377" s="275" t="str">
        <f ca="1">IF($O377="","",INDEX('Nhập liệu'!$G$10:$G$10000,'Chi tiết'!$O377))</f>
        <v/>
      </c>
      <c r="G377" s="275" t="str">
        <f ca="1">IF($O377="","",INDEX('Nhập liệu'!$H$10:$H$10000,'Chi tiết'!$O377))</f>
        <v/>
      </c>
      <c r="H377" s="275" t="str">
        <f ca="1">IF($O377="","",INDEX('Nhập liệu'!$I$10:$I$10000,'Chi tiết'!$O377))</f>
        <v/>
      </c>
      <c r="I377" s="275" t="str">
        <f ca="1">IF($O377="","",INDEX('Nhập liệu'!$J$10:$J$10000,'Chi tiết'!$O377))</f>
        <v/>
      </c>
      <c r="J377" s="275" t="str">
        <f ca="1">IF($O377="","",INDEX('Nhập liệu'!$K$10:$K$10000,'Chi tiết'!$O377))</f>
        <v/>
      </c>
      <c r="K377" s="275" t="str">
        <f ca="1">IF($O377="","",INDEX('Nhập liệu'!$L$10:$L$10000,'Chi tiết'!$O377))</f>
        <v/>
      </c>
      <c r="L377" s="275" t="str">
        <f ca="1">IF($O377="","",INDEX('Nhập liệu'!$M$10:$M$10000,'Chi tiết'!$O377))</f>
        <v/>
      </c>
      <c r="M377" s="275" t="str">
        <f ca="1">IF($O377="","",INDEX('Nhập liệu'!$N$10:$N$10000,'Chi tiết'!$O377))</f>
        <v/>
      </c>
      <c r="N377" s="275" t="str">
        <f ca="1">IF($O377="","",INDEX('Nhập liệu'!$O$10:$O$10000,'Chi tiết'!$O377))</f>
        <v/>
      </c>
      <c r="O377" s="266" t="str">
        <f ca="1">IF(TYPE(MATCH($D$6,OFFSET('Nhập liệu'!$C$10,O376,0):'Nhập liệu'!$C$10000,0)+O376)=16,"",MATCH($D$6,OFFSET('Nhập liệu'!$C$10,O376,0):'Nhập liệu'!$C$10000,0)+O376)</f>
        <v/>
      </c>
    </row>
    <row r="378" spans="2:15">
      <c r="B378" s="264" t="str">
        <f ca="1">IF($O378="","",INDEX('Nhập liệu'!$B$10:$B$10000,'Chi tiết'!$O378))</f>
        <v/>
      </c>
      <c r="C378" s="160" t="str">
        <f ca="1">IF($O378="","",INDEX('Nhập liệu'!$D$10:$D$10000,'Chi tiết'!$O378))</f>
        <v/>
      </c>
      <c r="D378" s="275" t="str">
        <f ca="1">IF($O378="","",INDEX('Nhập liệu'!$E$10:$E$10000,'Chi tiết'!$O378))</f>
        <v/>
      </c>
      <c r="E378" s="274" t="str">
        <f ca="1">IF($O378="","",INDEX('Nhập liệu'!$F$10:$F$10000,'Chi tiết'!$O378))</f>
        <v/>
      </c>
      <c r="F378" s="275" t="str">
        <f ca="1">IF($O378="","",INDEX('Nhập liệu'!$G$10:$G$10000,'Chi tiết'!$O378))</f>
        <v/>
      </c>
      <c r="G378" s="275" t="str">
        <f ca="1">IF($O378="","",INDEX('Nhập liệu'!$H$10:$H$10000,'Chi tiết'!$O378))</f>
        <v/>
      </c>
      <c r="H378" s="275" t="str">
        <f ca="1">IF($O378="","",INDEX('Nhập liệu'!$I$10:$I$10000,'Chi tiết'!$O378))</f>
        <v/>
      </c>
      <c r="I378" s="275" t="str">
        <f ca="1">IF($O378="","",INDEX('Nhập liệu'!$J$10:$J$10000,'Chi tiết'!$O378))</f>
        <v/>
      </c>
      <c r="J378" s="275" t="str">
        <f ca="1">IF($O378="","",INDEX('Nhập liệu'!$K$10:$K$10000,'Chi tiết'!$O378))</f>
        <v/>
      </c>
      <c r="K378" s="275" t="str">
        <f ca="1">IF($O378="","",INDEX('Nhập liệu'!$L$10:$L$10000,'Chi tiết'!$O378))</f>
        <v/>
      </c>
      <c r="L378" s="275" t="str">
        <f ca="1">IF($O378="","",INDEX('Nhập liệu'!$M$10:$M$10000,'Chi tiết'!$O378))</f>
        <v/>
      </c>
      <c r="M378" s="275" t="str">
        <f ca="1">IF($O378="","",INDEX('Nhập liệu'!$N$10:$N$10000,'Chi tiết'!$O378))</f>
        <v/>
      </c>
      <c r="N378" s="275" t="str">
        <f ca="1">IF($O378="","",INDEX('Nhập liệu'!$O$10:$O$10000,'Chi tiết'!$O378))</f>
        <v/>
      </c>
      <c r="O378" s="266" t="str">
        <f ca="1">IF(TYPE(MATCH($D$6,OFFSET('Nhập liệu'!$C$10,O377,0):'Nhập liệu'!$C$10000,0)+O377)=16,"",MATCH($D$6,OFFSET('Nhập liệu'!$C$10,O377,0):'Nhập liệu'!$C$10000,0)+O377)</f>
        <v/>
      </c>
    </row>
    <row r="379" spans="2:15">
      <c r="B379" s="264" t="str">
        <f ca="1">IF($O379="","",INDEX('Nhập liệu'!$B$10:$B$10000,'Chi tiết'!$O379))</f>
        <v/>
      </c>
      <c r="C379" s="160" t="str">
        <f ca="1">IF($O379="","",INDEX('Nhập liệu'!$D$10:$D$10000,'Chi tiết'!$O379))</f>
        <v/>
      </c>
      <c r="D379" s="275" t="str">
        <f ca="1">IF($O379="","",INDEX('Nhập liệu'!$E$10:$E$10000,'Chi tiết'!$O379))</f>
        <v/>
      </c>
      <c r="E379" s="274" t="str">
        <f ca="1">IF($O379="","",INDEX('Nhập liệu'!$F$10:$F$10000,'Chi tiết'!$O379))</f>
        <v/>
      </c>
      <c r="F379" s="275" t="str">
        <f ca="1">IF($O379="","",INDEX('Nhập liệu'!$G$10:$G$10000,'Chi tiết'!$O379))</f>
        <v/>
      </c>
      <c r="G379" s="275" t="str">
        <f ca="1">IF($O379="","",INDEX('Nhập liệu'!$H$10:$H$10000,'Chi tiết'!$O379))</f>
        <v/>
      </c>
      <c r="H379" s="275" t="str">
        <f ca="1">IF($O379="","",INDEX('Nhập liệu'!$I$10:$I$10000,'Chi tiết'!$O379))</f>
        <v/>
      </c>
      <c r="I379" s="275" t="str">
        <f ca="1">IF($O379="","",INDEX('Nhập liệu'!$J$10:$J$10000,'Chi tiết'!$O379))</f>
        <v/>
      </c>
      <c r="J379" s="275" t="str">
        <f ca="1">IF($O379="","",INDEX('Nhập liệu'!$K$10:$K$10000,'Chi tiết'!$O379))</f>
        <v/>
      </c>
      <c r="K379" s="275" t="str">
        <f ca="1">IF($O379="","",INDEX('Nhập liệu'!$L$10:$L$10000,'Chi tiết'!$O379))</f>
        <v/>
      </c>
      <c r="L379" s="275" t="str">
        <f ca="1">IF($O379="","",INDEX('Nhập liệu'!$M$10:$M$10000,'Chi tiết'!$O379))</f>
        <v/>
      </c>
      <c r="M379" s="275" t="str">
        <f ca="1">IF($O379="","",INDEX('Nhập liệu'!$N$10:$N$10000,'Chi tiết'!$O379))</f>
        <v/>
      </c>
      <c r="N379" s="275" t="str">
        <f ca="1">IF($O379="","",INDEX('Nhập liệu'!$O$10:$O$10000,'Chi tiết'!$O379))</f>
        <v/>
      </c>
      <c r="O379" s="266" t="str">
        <f ca="1">IF(TYPE(MATCH($D$6,OFFSET('Nhập liệu'!$C$10,O378,0):'Nhập liệu'!$C$10000,0)+O378)=16,"",MATCH($D$6,OFFSET('Nhập liệu'!$C$10,O378,0):'Nhập liệu'!$C$10000,0)+O378)</f>
        <v/>
      </c>
    </row>
    <row r="380" spans="2:15">
      <c r="B380" s="264" t="str">
        <f ca="1">IF($O380="","",INDEX('Nhập liệu'!$B$10:$B$10000,'Chi tiết'!$O380))</f>
        <v/>
      </c>
      <c r="C380" s="160" t="str">
        <f ca="1">IF($O380="","",INDEX('Nhập liệu'!$D$10:$D$10000,'Chi tiết'!$O380))</f>
        <v/>
      </c>
      <c r="D380" s="275" t="str">
        <f ca="1">IF($O380="","",INDEX('Nhập liệu'!$E$10:$E$10000,'Chi tiết'!$O380))</f>
        <v/>
      </c>
      <c r="E380" s="274" t="str">
        <f ca="1">IF($O380="","",INDEX('Nhập liệu'!$F$10:$F$10000,'Chi tiết'!$O380))</f>
        <v/>
      </c>
      <c r="F380" s="275" t="str">
        <f ca="1">IF($O380="","",INDEX('Nhập liệu'!$G$10:$G$10000,'Chi tiết'!$O380))</f>
        <v/>
      </c>
      <c r="G380" s="275" t="str">
        <f ca="1">IF($O380="","",INDEX('Nhập liệu'!$H$10:$H$10000,'Chi tiết'!$O380))</f>
        <v/>
      </c>
      <c r="H380" s="275" t="str">
        <f ca="1">IF($O380="","",INDEX('Nhập liệu'!$I$10:$I$10000,'Chi tiết'!$O380))</f>
        <v/>
      </c>
      <c r="I380" s="275" t="str">
        <f ca="1">IF($O380="","",INDEX('Nhập liệu'!$J$10:$J$10000,'Chi tiết'!$O380))</f>
        <v/>
      </c>
      <c r="J380" s="275" t="str">
        <f ca="1">IF($O380="","",INDEX('Nhập liệu'!$K$10:$K$10000,'Chi tiết'!$O380))</f>
        <v/>
      </c>
      <c r="K380" s="275" t="str">
        <f ca="1">IF($O380="","",INDEX('Nhập liệu'!$L$10:$L$10000,'Chi tiết'!$O380))</f>
        <v/>
      </c>
      <c r="L380" s="275" t="str">
        <f ca="1">IF($O380="","",INDEX('Nhập liệu'!$M$10:$M$10000,'Chi tiết'!$O380))</f>
        <v/>
      </c>
      <c r="M380" s="275" t="str">
        <f ca="1">IF($O380="","",INDEX('Nhập liệu'!$N$10:$N$10000,'Chi tiết'!$O380))</f>
        <v/>
      </c>
      <c r="N380" s="275" t="str">
        <f ca="1">IF($O380="","",INDEX('Nhập liệu'!$O$10:$O$10000,'Chi tiết'!$O380))</f>
        <v/>
      </c>
      <c r="O380" s="266" t="str">
        <f ca="1">IF(TYPE(MATCH($D$6,OFFSET('Nhập liệu'!$C$10,O379,0):'Nhập liệu'!$C$10000,0)+O379)=16,"",MATCH($D$6,OFFSET('Nhập liệu'!$C$10,O379,0):'Nhập liệu'!$C$10000,0)+O379)</f>
        <v/>
      </c>
    </row>
    <row r="381" spans="2:15">
      <c r="B381" s="264" t="str">
        <f ca="1">IF($O381="","",INDEX('Nhập liệu'!$B$10:$B$10000,'Chi tiết'!$O381))</f>
        <v/>
      </c>
      <c r="C381" s="160" t="str">
        <f ca="1">IF($O381="","",INDEX('Nhập liệu'!$D$10:$D$10000,'Chi tiết'!$O381))</f>
        <v/>
      </c>
      <c r="D381" s="275" t="str">
        <f ca="1">IF($O381="","",INDEX('Nhập liệu'!$E$10:$E$10000,'Chi tiết'!$O381))</f>
        <v/>
      </c>
      <c r="E381" s="274" t="str">
        <f ca="1">IF($O381="","",INDEX('Nhập liệu'!$F$10:$F$10000,'Chi tiết'!$O381))</f>
        <v/>
      </c>
      <c r="F381" s="275" t="str">
        <f ca="1">IF($O381="","",INDEX('Nhập liệu'!$G$10:$G$10000,'Chi tiết'!$O381))</f>
        <v/>
      </c>
      <c r="G381" s="275" t="str">
        <f ca="1">IF($O381="","",INDEX('Nhập liệu'!$H$10:$H$10000,'Chi tiết'!$O381))</f>
        <v/>
      </c>
      <c r="H381" s="275" t="str">
        <f ca="1">IF($O381="","",INDEX('Nhập liệu'!$I$10:$I$10000,'Chi tiết'!$O381))</f>
        <v/>
      </c>
      <c r="I381" s="275" t="str">
        <f ca="1">IF($O381="","",INDEX('Nhập liệu'!$J$10:$J$10000,'Chi tiết'!$O381))</f>
        <v/>
      </c>
      <c r="J381" s="275" t="str">
        <f ca="1">IF($O381="","",INDEX('Nhập liệu'!$K$10:$K$10000,'Chi tiết'!$O381))</f>
        <v/>
      </c>
      <c r="K381" s="275" t="str">
        <f ca="1">IF($O381="","",INDEX('Nhập liệu'!$L$10:$L$10000,'Chi tiết'!$O381))</f>
        <v/>
      </c>
      <c r="L381" s="275" t="str">
        <f ca="1">IF($O381="","",INDEX('Nhập liệu'!$M$10:$M$10000,'Chi tiết'!$O381))</f>
        <v/>
      </c>
      <c r="M381" s="275" t="str">
        <f ca="1">IF($O381="","",INDEX('Nhập liệu'!$N$10:$N$10000,'Chi tiết'!$O381))</f>
        <v/>
      </c>
      <c r="N381" s="275" t="str">
        <f ca="1">IF($O381="","",INDEX('Nhập liệu'!$O$10:$O$10000,'Chi tiết'!$O381))</f>
        <v/>
      </c>
      <c r="O381" s="266" t="str">
        <f ca="1">IF(TYPE(MATCH($D$6,OFFSET('Nhập liệu'!$C$10,O380,0):'Nhập liệu'!$C$10000,0)+O380)=16,"",MATCH($D$6,OFFSET('Nhập liệu'!$C$10,O380,0):'Nhập liệu'!$C$10000,0)+O380)</f>
        <v/>
      </c>
    </row>
    <row r="382" spans="2:15">
      <c r="B382" s="264" t="str">
        <f ca="1">IF($O382="","",INDEX('Nhập liệu'!$B$10:$B$10000,'Chi tiết'!$O382))</f>
        <v/>
      </c>
      <c r="C382" s="160" t="str">
        <f ca="1">IF($O382="","",INDEX('Nhập liệu'!$D$10:$D$10000,'Chi tiết'!$O382))</f>
        <v/>
      </c>
      <c r="D382" s="275" t="str">
        <f ca="1">IF($O382="","",INDEX('Nhập liệu'!$E$10:$E$10000,'Chi tiết'!$O382))</f>
        <v/>
      </c>
      <c r="E382" s="274" t="str">
        <f ca="1">IF($O382="","",INDEX('Nhập liệu'!$F$10:$F$10000,'Chi tiết'!$O382))</f>
        <v/>
      </c>
      <c r="F382" s="275" t="str">
        <f ca="1">IF($O382="","",INDEX('Nhập liệu'!$G$10:$G$10000,'Chi tiết'!$O382))</f>
        <v/>
      </c>
      <c r="G382" s="275" t="str">
        <f ca="1">IF($O382="","",INDEX('Nhập liệu'!$H$10:$H$10000,'Chi tiết'!$O382))</f>
        <v/>
      </c>
      <c r="H382" s="275" t="str">
        <f ca="1">IF($O382="","",INDEX('Nhập liệu'!$I$10:$I$10000,'Chi tiết'!$O382))</f>
        <v/>
      </c>
      <c r="I382" s="275" t="str">
        <f ca="1">IF($O382="","",INDEX('Nhập liệu'!$J$10:$J$10000,'Chi tiết'!$O382))</f>
        <v/>
      </c>
      <c r="J382" s="275" t="str">
        <f ca="1">IF($O382="","",INDEX('Nhập liệu'!$K$10:$K$10000,'Chi tiết'!$O382))</f>
        <v/>
      </c>
      <c r="K382" s="275" t="str">
        <f ca="1">IF($O382="","",INDEX('Nhập liệu'!$L$10:$L$10000,'Chi tiết'!$O382))</f>
        <v/>
      </c>
      <c r="L382" s="275" t="str">
        <f ca="1">IF($O382="","",INDEX('Nhập liệu'!$M$10:$M$10000,'Chi tiết'!$O382))</f>
        <v/>
      </c>
      <c r="M382" s="275" t="str">
        <f ca="1">IF($O382="","",INDEX('Nhập liệu'!$N$10:$N$10000,'Chi tiết'!$O382))</f>
        <v/>
      </c>
      <c r="N382" s="275" t="str">
        <f ca="1">IF($O382="","",INDEX('Nhập liệu'!$O$10:$O$10000,'Chi tiết'!$O382))</f>
        <v/>
      </c>
      <c r="O382" s="266" t="str">
        <f ca="1">IF(TYPE(MATCH($D$6,OFFSET('Nhập liệu'!$C$10,O381,0):'Nhập liệu'!$C$10000,0)+O381)=16,"",MATCH($D$6,OFFSET('Nhập liệu'!$C$10,O381,0):'Nhập liệu'!$C$10000,0)+O381)</f>
        <v/>
      </c>
    </row>
    <row r="383" spans="2:15">
      <c r="B383" s="264" t="str">
        <f ca="1">IF($O383="","",INDEX('Nhập liệu'!$B$10:$B$10000,'Chi tiết'!$O383))</f>
        <v/>
      </c>
      <c r="C383" s="160" t="str">
        <f ca="1">IF($O383="","",INDEX('Nhập liệu'!$D$10:$D$10000,'Chi tiết'!$O383))</f>
        <v/>
      </c>
      <c r="D383" s="275" t="str">
        <f ca="1">IF($O383="","",INDEX('Nhập liệu'!$E$10:$E$10000,'Chi tiết'!$O383))</f>
        <v/>
      </c>
      <c r="E383" s="274" t="str">
        <f ca="1">IF($O383="","",INDEX('Nhập liệu'!$F$10:$F$10000,'Chi tiết'!$O383))</f>
        <v/>
      </c>
      <c r="F383" s="275" t="str">
        <f ca="1">IF($O383="","",INDEX('Nhập liệu'!$G$10:$G$10000,'Chi tiết'!$O383))</f>
        <v/>
      </c>
      <c r="G383" s="275" t="str">
        <f ca="1">IF($O383="","",INDEX('Nhập liệu'!$H$10:$H$10000,'Chi tiết'!$O383))</f>
        <v/>
      </c>
      <c r="H383" s="275" t="str">
        <f ca="1">IF($O383="","",INDEX('Nhập liệu'!$I$10:$I$10000,'Chi tiết'!$O383))</f>
        <v/>
      </c>
      <c r="I383" s="275" t="str">
        <f ca="1">IF($O383="","",INDEX('Nhập liệu'!$J$10:$J$10000,'Chi tiết'!$O383))</f>
        <v/>
      </c>
      <c r="J383" s="275" t="str">
        <f ca="1">IF($O383="","",INDEX('Nhập liệu'!$K$10:$K$10000,'Chi tiết'!$O383))</f>
        <v/>
      </c>
      <c r="K383" s="275" t="str">
        <f ca="1">IF($O383="","",INDEX('Nhập liệu'!$L$10:$L$10000,'Chi tiết'!$O383))</f>
        <v/>
      </c>
      <c r="L383" s="275" t="str">
        <f ca="1">IF($O383="","",INDEX('Nhập liệu'!$M$10:$M$10000,'Chi tiết'!$O383))</f>
        <v/>
      </c>
      <c r="M383" s="275" t="str">
        <f ca="1">IF($O383="","",INDEX('Nhập liệu'!$N$10:$N$10000,'Chi tiết'!$O383))</f>
        <v/>
      </c>
      <c r="N383" s="275" t="str">
        <f ca="1">IF($O383="","",INDEX('Nhập liệu'!$O$10:$O$10000,'Chi tiết'!$O383))</f>
        <v/>
      </c>
      <c r="O383" s="266" t="str">
        <f ca="1">IF(TYPE(MATCH($D$6,OFFSET('Nhập liệu'!$C$10,O382,0):'Nhập liệu'!$C$10000,0)+O382)=16,"",MATCH($D$6,OFFSET('Nhập liệu'!$C$10,O382,0):'Nhập liệu'!$C$10000,0)+O382)</f>
        <v/>
      </c>
    </row>
    <row r="384" spans="2:15">
      <c r="B384" s="264" t="str">
        <f ca="1">IF($O384="","",INDEX('Nhập liệu'!$B$10:$B$10000,'Chi tiết'!$O384))</f>
        <v/>
      </c>
      <c r="C384" s="160" t="str">
        <f ca="1">IF($O384="","",INDEX('Nhập liệu'!$D$10:$D$10000,'Chi tiết'!$O384))</f>
        <v/>
      </c>
      <c r="D384" s="275" t="str">
        <f ca="1">IF($O384="","",INDEX('Nhập liệu'!$E$10:$E$10000,'Chi tiết'!$O384))</f>
        <v/>
      </c>
      <c r="E384" s="274" t="str">
        <f ca="1">IF($O384="","",INDEX('Nhập liệu'!$F$10:$F$10000,'Chi tiết'!$O384))</f>
        <v/>
      </c>
      <c r="F384" s="275" t="str">
        <f ca="1">IF($O384="","",INDEX('Nhập liệu'!$G$10:$G$10000,'Chi tiết'!$O384))</f>
        <v/>
      </c>
      <c r="G384" s="275" t="str">
        <f ca="1">IF($O384="","",INDEX('Nhập liệu'!$H$10:$H$10000,'Chi tiết'!$O384))</f>
        <v/>
      </c>
      <c r="H384" s="275" t="str">
        <f ca="1">IF($O384="","",INDEX('Nhập liệu'!$I$10:$I$10000,'Chi tiết'!$O384))</f>
        <v/>
      </c>
      <c r="I384" s="275" t="str">
        <f ca="1">IF($O384="","",INDEX('Nhập liệu'!$J$10:$J$10000,'Chi tiết'!$O384))</f>
        <v/>
      </c>
      <c r="J384" s="275" t="str">
        <f ca="1">IF($O384="","",INDEX('Nhập liệu'!$K$10:$K$10000,'Chi tiết'!$O384))</f>
        <v/>
      </c>
      <c r="K384" s="275" t="str">
        <f ca="1">IF($O384="","",INDEX('Nhập liệu'!$L$10:$L$10000,'Chi tiết'!$O384))</f>
        <v/>
      </c>
      <c r="L384" s="275" t="str">
        <f ca="1">IF($O384="","",INDEX('Nhập liệu'!$M$10:$M$10000,'Chi tiết'!$O384))</f>
        <v/>
      </c>
      <c r="M384" s="275" t="str">
        <f ca="1">IF($O384="","",INDEX('Nhập liệu'!$N$10:$N$10000,'Chi tiết'!$O384))</f>
        <v/>
      </c>
      <c r="N384" s="275" t="str">
        <f ca="1">IF($O384="","",INDEX('Nhập liệu'!$O$10:$O$10000,'Chi tiết'!$O384))</f>
        <v/>
      </c>
      <c r="O384" s="266" t="str">
        <f ca="1">IF(TYPE(MATCH($D$6,OFFSET('Nhập liệu'!$C$10,O383,0):'Nhập liệu'!$C$10000,0)+O383)=16,"",MATCH($D$6,OFFSET('Nhập liệu'!$C$10,O383,0):'Nhập liệu'!$C$10000,0)+O383)</f>
        <v/>
      </c>
    </row>
    <row r="385" spans="2:15">
      <c r="B385" s="264" t="str">
        <f ca="1">IF($O385="","",INDEX('Nhập liệu'!$B$10:$B$10000,'Chi tiết'!$O385))</f>
        <v/>
      </c>
      <c r="C385" s="160" t="str">
        <f ca="1">IF($O385="","",INDEX('Nhập liệu'!$D$10:$D$10000,'Chi tiết'!$O385))</f>
        <v/>
      </c>
      <c r="D385" s="275" t="str">
        <f ca="1">IF($O385="","",INDEX('Nhập liệu'!$E$10:$E$10000,'Chi tiết'!$O385))</f>
        <v/>
      </c>
      <c r="E385" s="274" t="str">
        <f ca="1">IF($O385="","",INDEX('Nhập liệu'!$F$10:$F$10000,'Chi tiết'!$O385))</f>
        <v/>
      </c>
      <c r="F385" s="275" t="str">
        <f ca="1">IF($O385="","",INDEX('Nhập liệu'!$G$10:$G$10000,'Chi tiết'!$O385))</f>
        <v/>
      </c>
      <c r="G385" s="275" t="str">
        <f ca="1">IF($O385="","",INDEX('Nhập liệu'!$H$10:$H$10000,'Chi tiết'!$O385))</f>
        <v/>
      </c>
      <c r="H385" s="275" t="str">
        <f ca="1">IF($O385="","",INDEX('Nhập liệu'!$I$10:$I$10000,'Chi tiết'!$O385))</f>
        <v/>
      </c>
      <c r="I385" s="275" t="str">
        <f ca="1">IF($O385="","",INDEX('Nhập liệu'!$J$10:$J$10000,'Chi tiết'!$O385))</f>
        <v/>
      </c>
      <c r="J385" s="275" t="str">
        <f ca="1">IF($O385="","",INDEX('Nhập liệu'!$K$10:$K$10000,'Chi tiết'!$O385))</f>
        <v/>
      </c>
      <c r="K385" s="275" t="str">
        <f ca="1">IF($O385="","",INDEX('Nhập liệu'!$L$10:$L$10000,'Chi tiết'!$O385))</f>
        <v/>
      </c>
      <c r="L385" s="275" t="str">
        <f ca="1">IF($O385="","",INDEX('Nhập liệu'!$M$10:$M$10000,'Chi tiết'!$O385))</f>
        <v/>
      </c>
      <c r="M385" s="275" t="str">
        <f ca="1">IF($O385="","",INDEX('Nhập liệu'!$N$10:$N$10000,'Chi tiết'!$O385))</f>
        <v/>
      </c>
      <c r="N385" s="275" t="str">
        <f ca="1">IF($O385="","",INDEX('Nhập liệu'!$O$10:$O$10000,'Chi tiết'!$O385))</f>
        <v/>
      </c>
      <c r="O385" s="266" t="str">
        <f ca="1">IF(TYPE(MATCH($D$6,OFFSET('Nhập liệu'!$C$10,O384,0):'Nhập liệu'!$C$10000,0)+O384)=16,"",MATCH($D$6,OFFSET('Nhập liệu'!$C$10,O384,0):'Nhập liệu'!$C$10000,0)+O384)</f>
        <v/>
      </c>
    </row>
    <row r="386" spans="2:15">
      <c r="B386" s="264" t="str">
        <f ca="1">IF($O386="","",INDEX('Nhập liệu'!$B$10:$B$10000,'Chi tiết'!$O386))</f>
        <v/>
      </c>
      <c r="C386" s="160" t="str">
        <f ca="1">IF($O386="","",INDEX('Nhập liệu'!$D$10:$D$10000,'Chi tiết'!$O386))</f>
        <v/>
      </c>
      <c r="D386" s="275" t="str">
        <f ca="1">IF($O386="","",INDEX('Nhập liệu'!$E$10:$E$10000,'Chi tiết'!$O386))</f>
        <v/>
      </c>
      <c r="E386" s="274" t="str">
        <f ca="1">IF($O386="","",INDEX('Nhập liệu'!$F$10:$F$10000,'Chi tiết'!$O386))</f>
        <v/>
      </c>
      <c r="F386" s="275" t="str">
        <f ca="1">IF($O386="","",INDEX('Nhập liệu'!$G$10:$G$10000,'Chi tiết'!$O386))</f>
        <v/>
      </c>
      <c r="G386" s="275" t="str">
        <f ca="1">IF($O386="","",INDEX('Nhập liệu'!$H$10:$H$10000,'Chi tiết'!$O386))</f>
        <v/>
      </c>
      <c r="H386" s="275" t="str">
        <f ca="1">IF($O386="","",INDEX('Nhập liệu'!$I$10:$I$10000,'Chi tiết'!$O386))</f>
        <v/>
      </c>
      <c r="I386" s="275" t="str">
        <f ca="1">IF($O386="","",INDEX('Nhập liệu'!$J$10:$J$10000,'Chi tiết'!$O386))</f>
        <v/>
      </c>
      <c r="J386" s="275" t="str">
        <f ca="1">IF($O386="","",INDEX('Nhập liệu'!$K$10:$K$10000,'Chi tiết'!$O386))</f>
        <v/>
      </c>
      <c r="K386" s="275" t="str">
        <f ca="1">IF($O386="","",INDEX('Nhập liệu'!$L$10:$L$10000,'Chi tiết'!$O386))</f>
        <v/>
      </c>
      <c r="L386" s="275" t="str">
        <f ca="1">IF($O386="","",INDEX('Nhập liệu'!$M$10:$M$10000,'Chi tiết'!$O386))</f>
        <v/>
      </c>
      <c r="M386" s="275" t="str">
        <f ca="1">IF($O386="","",INDEX('Nhập liệu'!$N$10:$N$10000,'Chi tiết'!$O386))</f>
        <v/>
      </c>
      <c r="N386" s="275" t="str">
        <f ca="1">IF($O386="","",INDEX('Nhập liệu'!$O$10:$O$10000,'Chi tiết'!$O386))</f>
        <v/>
      </c>
      <c r="O386" s="266" t="str">
        <f ca="1">IF(TYPE(MATCH($D$6,OFFSET('Nhập liệu'!$C$10,O385,0):'Nhập liệu'!$C$10000,0)+O385)=16,"",MATCH($D$6,OFFSET('Nhập liệu'!$C$10,O385,0):'Nhập liệu'!$C$10000,0)+O385)</f>
        <v/>
      </c>
    </row>
    <row r="387" spans="2:15">
      <c r="B387" s="264" t="str">
        <f ca="1">IF($O387="","",INDEX('Nhập liệu'!$B$10:$B$10000,'Chi tiết'!$O387))</f>
        <v/>
      </c>
      <c r="C387" s="160" t="str">
        <f ca="1">IF($O387="","",INDEX('Nhập liệu'!$D$10:$D$10000,'Chi tiết'!$O387))</f>
        <v/>
      </c>
      <c r="D387" s="275" t="str">
        <f ca="1">IF($O387="","",INDEX('Nhập liệu'!$E$10:$E$10000,'Chi tiết'!$O387))</f>
        <v/>
      </c>
      <c r="E387" s="274" t="str">
        <f ca="1">IF($O387="","",INDEX('Nhập liệu'!$F$10:$F$10000,'Chi tiết'!$O387))</f>
        <v/>
      </c>
      <c r="F387" s="275" t="str">
        <f ca="1">IF($O387="","",INDEX('Nhập liệu'!$G$10:$G$10000,'Chi tiết'!$O387))</f>
        <v/>
      </c>
      <c r="G387" s="275" t="str">
        <f ca="1">IF($O387="","",INDEX('Nhập liệu'!$H$10:$H$10000,'Chi tiết'!$O387))</f>
        <v/>
      </c>
      <c r="H387" s="275" t="str">
        <f ca="1">IF($O387="","",INDEX('Nhập liệu'!$I$10:$I$10000,'Chi tiết'!$O387))</f>
        <v/>
      </c>
      <c r="I387" s="275" t="str">
        <f ca="1">IF($O387="","",INDEX('Nhập liệu'!$J$10:$J$10000,'Chi tiết'!$O387))</f>
        <v/>
      </c>
      <c r="J387" s="275" t="str">
        <f ca="1">IF($O387="","",INDEX('Nhập liệu'!$K$10:$K$10000,'Chi tiết'!$O387))</f>
        <v/>
      </c>
      <c r="K387" s="275" t="str">
        <f ca="1">IF($O387="","",INDEX('Nhập liệu'!$L$10:$L$10000,'Chi tiết'!$O387))</f>
        <v/>
      </c>
      <c r="L387" s="275" t="str">
        <f ca="1">IF($O387="","",INDEX('Nhập liệu'!$M$10:$M$10000,'Chi tiết'!$O387))</f>
        <v/>
      </c>
      <c r="M387" s="275" t="str">
        <f ca="1">IF($O387="","",INDEX('Nhập liệu'!$N$10:$N$10000,'Chi tiết'!$O387))</f>
        <v/>
      </c>
      <c r="N387" s="275" t="str">
        <f ca="1">IF($O387="","",INDEX('Nhập liệu'!$O$10:$O$10000,'Chi tiết'!$O387))</f>
        <v/>
      </c>
      <c r="O387" s="266" t="str">
        <f ca="1">IF(TYPE(MATCH($D$6,OFFSET('Nhập liệu'!$C$10,O386,0):'Nhập liệu'!$C$10000,0)+O386)=16,"",MATCH($D$6,OFFSET('Nhập liệu'!$C$10,O386,0):'Nhập liệu'!$C$10000,0)+O386)</f>
        <v/>
      </c>
    </row>
    <row r="388" spans="2:15">
      <c r="B388" s="264" t="str">
        <f ca="1">IF($O388="","",INDEX('Nhập liệu'!$B$10:$B$10000,'Chi tiết'!$O388))</f>
        <v/>
      </c>
      <c r="C388" s="160" t="str">
        <f ca="1">IF($O388="","",INDEX('Nhập liệu'!$D$10:$D$10000,'Chi tiết'!$O388))</f>
        <v/>
      </c>
      <c r="D388" s="275" t="str">
        <f ca="1">IF($O388="","",INDEX('Nhập liệu'!$E$10:$E$10000,'Chi tiết'!$O388))</f>
        <v/>
      </c>
      <c r="E388" s="274" t="str">
        <f ca="1">IF($O388="","",INDEX('Nhập liệu'!$F$10:$F$10000,'Chi tiết'!$O388))</f>
        <v/>
      </c>
      <c r="F388" s="275" t="str">
        <f ca="1">IF($O388="","",INDEX('Nhập liệu'!$G$10:$G$10000,'Chi tiết'!$O388))</f>
        <v/>
      </c>
      <c r="G388" s="275" t="str">
        <f ca="1">IF($O388="","",INDEX('Nhập liệu'!$H$10:$H$10000,'Chi tiết'!$O388))</f>
        <v/>
      </c>
      <c r="H388" s="275" t="str">
        <f ca="1">IF($O388="","",INDEX('Nhập liệu'!$I$10:$I$10000,'Chi tiết'!$O388))</f>
        <v/>
      </c>
      <c r="I388" s="275" t="str">
        <f ca="1">IF($O388="","",INDEX('Nhập liệu'!$J$10:$J$10000,'Chi tiết'!$O388))</f>
        <v/>
      </c>
      <c r="J388" s="275" t="str">
        <f ca="1">IF($O388="","",INDEX('Nhập liệu'!$K$10:$K$10000,'Chi tiết'!$O388))</f>
        <v/>
      </c>
      <c r="K388" s="275" t="str">
        <f ca="1">IF($O388="","",INDEX('Nhập liệu'!$L$10:$L$10000,'Chi tiết'!$O388))</f>
        <v/>
      </c>
      <c r="L388" s="275" t="str">
        <f ca="1">IF($O388="","",INDEX('Nhập liệu'!$M$10:$M$10000,'Chi tiết'!$O388))</f>
        <v/>
      </c>
      <c r="M388" s="275" t="str">
        <f ca="1">IF($O388="","",INDEX('Nhập liệu'!$N$10:$N$10000,'Chi tiết'!$O388))</f>
        <v/>
      </c>
      <c r="N388" s="275" t="str">
        <f ca="1">IF($O388="","",INDEX('Nhập liệu'!$O$10:$O$10000,'Chi tiết'!$O388))</f>
        <v/>
      </c>
      <c r="O388" s="266" t="str">
        <f ca="1">IF(TYPE(MATCH($D$6,OFFSET('Nhập liệu'!$C$10,O387,0):'Nhập liệu'!$C$10000,0)+O387)=16,"",MATCH($D$6,OFFSET('Nhập liệu'!$C$10,O387,0):'Nhập liệu'!$C$10000,0)+O387)</f>
        <v/>
      </c>
    </row>
    <row r="389" spans="2:15">
      <c r="B389" s="264" t="str">
        <f ca="1">IF($O389="","",INDEX('Nhập liệu'!$B$10:$B$10000,'Chi tiết'!$O389))</f>
        <v/>
      </c>
      <c r="C389" s="160" t="str">
        <f ca="1">IF($O389="","",INDEX('Nhập liệu'!$D$10:$D$10000,'Chi tiết'!$O389))</f>
        <v/>
      </c>
      <c r="D389" s="275" t="str">
        <f ca="1">IF($O389="","",INDEX('Nhập liệu'!$E$10:$E$10000,'Chi tiết'!$O389))</f>
        <v/>
      </c>
      <c r="E389" s="274" t="str">
        <f ca="1">IF($O389="","",INDEX('Nhập liệu'!$F$10:$F$10000,'Chi tiết'!$O389))</f>
        <v/>
      </c>
      <c r="F389" s="275" t="str">
        <f ca="1">IF($O389="","",INDEX('Nhập liệu'!$G$10:$G$10000,'Chi tiết'!$O389))</f>
        <v/>
      </c>
      <c r="G389" s="275" t="str">
        <f ca="1">IF($O389="","",INDEX('Nhập liệu'!$H$10:$H$10000,'Chi tiết'!$O389))</f>
        <v/>
      </c>
      <c r="H389" s="275" t="str">
        <f ca="1">IF($O389="","",INDEX('Nhập liệu'!$I$10:$I$10000,'Chi tiết'!$O389))</f>
        <v/>
      </c>
      <c r="I389" s="275" t="str">
        <f ca="1">IF($O389="","",INDEX('Nhập liệu'!$J$10:$J$10000,'Chi tiết'!$O389))</f>
        <v/>
      </c>
      <c r="J389" s="275" t="str">
        <f ca="1">IF($O389="","",INDEX('Nhập liệu'!$K$10:$K$10000,'Chi tiết'!$O389))</f>
        <v/>
      </c>
      <c r="K389" s="275" t="str">
        <f ca="1">IF($O389="","",INDEX('Nhập liệu'!$L$10:$L$10000,'Chi tiết'!$O389))</f>
        <v/>
      </c>
      <c r="L389" s="275" t="str">
        <f ca="1">IF($O389="","",INDEX('Nhập liệu'!$M$10:$M$10000,'Chi tiết'!$O389))</f>
        <v/>
      </c>
      <c r="M389" s="275" t="str">
        <f ca="1">IF($O389="","",INDEX('Nhập liệu'!$N$10:$N$10000,'Chi tiết'!$O389))</f>
        <v/>
      </c>
      <c r="N389" s="275" t="str">
        <f ca="1">IF($O389="","",INDEX('Nhập liệu'!$O$10:$O$10000,'Chi tiết'!$O389))</f>
        <v/>
      </c>
      <c r="O389" s="266" t="str">
        <f ca="1">IF(TYPE(MATCH($D$6,OFFSET('Nhập liệu'!$C$10,O388,0):'Nhập liệu'!$C$10000,0)+O388)=16,"",MATCH($D$6,OFFSET('Nhập liệu'!$C$10,O388,0):'Nhập liệu'!$C$10000,0)+O388)</f>
        <v/>
      </c>
    </row>
    <row r="390" spans="2:15">
      <c r="B390" s="264" t="str">
        <f ca="1">IF($O390="","",INDEX('Nhập liệu'!$B$10:$B$10000,'Chi tiết'!$O390))</f>
        <v/>
      </c>
      <c r="C390" s="160" t="str">
        <f ca="1">IF($O390="","",INDEX('Nhập liệu'!$D$10:$D$10000,'Chi tiết'!$O390))</f>
        <v/>
      </c>
      <c r="D390" s="275" t="str">
        <f ca="1">IF($O390="","",INDEX('Nhập liệu'!$E$10:$E$10000,'Chi tiết'!$O390))</f>
        <v/>
      </c>
      <c r="E390" s="274" t="str">
        <f ca="1">IF($O390="","",INDEX('Nhập liệu'!$F$10:$F$10000,'Chi tiết'!$O390))</f>
        <v/>
      </c>
      <c r="F390" s="275" t="str">
        <f ca="1">IF($O390="","",INDEX('Nhập liệu'!$G$10:$G$10000,'Chi tiết'!$O390))</f>
        <v/>
      </c>
      <c r="G390" s="275" t="str">
        <f ca="1">IF($O390="","",INDEX('Nhập liệu'!$H$10:$H$10000,'Chi tiết'!$O390))</f>
        <v/>
      </c>
      <c r="H390" s="275" t="str">
        <f ca="1">IF($O390="","",INDEX('Nhập liệu'!$I$10:$I$10000,'Chi tiết'!$O390))</f>
        <v/>
      </c>
      <c r="I390" s="275" t="str">
        <f ca="1">IF($O390="","",INDEX('Nhập liệu'!$J$10:$J$10000,'Chi tiết'!$O390))</f>
        <v/>
      </c>
      <c r="J390" s="275" t="str">
        <f ca="1">IF($O390="","",INDEX('Nhập liệu'!$K$10:$K$10000,'Chi tiết'!$O390))</f>
        <v/>
      </c>
      <c r="K390" s="275" t="str">
        <f ca="1">IF($O390="","",INDEX('Nhập liệu'!$L$10:$L$10000,'Chi tiết'!$O390))</f>
        <v/>
      </c>
      <c r="L390" s="275" t="str">
        <f ca="1">IF($O390="","",INDEX('Nhập liệu'!$M$10:$M$10000,'Chi tiết'!$O390))</f>
        <v/>
      </c>
      <c r="M390" s="275" t="str">
        <f ca="1">IF($O390="","",INDEX('Nhập liệu'!$N$10:$N$10000,'Chi tiết'!$O390))</f>
        <v/>
      </c>
      <c r="N390" s="275" t="str">
        <f ca="1">IF($O390="","",INDEX('Nhập liệu'!$O$10:$O$10000,'Chi tiết'!$O390))</f>
        <v/>
      </c>
      <c r="O390" s="266" t="str">
        <f ca="1">IF(TYPE(MATCH($D$6,OFFSET('Nhập liệu'!$C$10,O389,0):'Nhập liệu'!$C$10000,0)+O389)=16,"",MATCH($D$6,OFFSET('Nhập liệu'!$C$10,O389,0):'Nhập liệu'!$C$10000,0)+O389)</f>
        <v/>
      </c>
    </row>
    <row r="391" spans="2:15">
      <c r="B391" s="264" t="str">
        <f ca="1">IF($O391="","",INDEX('Nhập liệu'!$B$10:$B$10000,'Chi tiết'!$O391))</f>
        <v/>
      </c>
      <c r="C391" s="160" t="str">
        <f ca="1">IF($O391="","",INDEX('Nhập liệu'!$D$10:$D$10000,'Chi tiết'!$O391))</f>
        <v/>
      </c>
      <c r="D391" s="275" t="str">
        <f ca="1">IF($O391="","",INDEX('Nhập liệu'!$E$10:$E$10000,'Chi tiết'!$O391))</f>
        <v/>
      </c>
      <c r="E391" s="274" t="str">
        <f ca="1">IF($O391="","",INDEX('Nhập liệu'!$F$10:$F$10000,'Chi tiết'!$O391))</f>
        <v/>
      </c>
      <c r="F391" s="275" t="str">
        <f ca="1">IF($O391="","",INDEX('Nhập liệu'!$G$10:$G$10000,'Chi tiết'!$O391))</f>
        <v/>
      </c>
      <c r="G391" s="275" t="str">
        <f ca="1">IF($O391="","",INDEX('Nhập liệu'!$H$10:$H$10000,'Chi tiết'!$O391))</f>
        <v/>
      </c>
      <c r="H391" s="275" t="str">
        <f ca="1">IF($O391="","",INDEX('Nhập liệu'!$I$10:$I$10000,'Chi tiết'!$O391))</f>
        <v/>
      </c>
      <c r="I391" s="275" t="str">
        <f ca="1">IF($O391="","",INDEX('Nhập liệu'!$J$10:$J$10000,'Chi tiết'!$O391))</f>
        <v/>
      </c>
      <c r="J391" s="275" t="str">
        <f ca="1">IF($O391="","",INDEX('Nhập liệu'!$K$10:$K$10000,'Chi tiết'!$O391))</f>
        <v/>
      </c>
      <c r="K391" s="275" t="str">
        <f ca="1">IF($O391="","",INDEX('Nhập liệu'!$L$10:$L$10000,'Chi tiết'!$O391))</f>
        <v/>
      </c>
      <c r="L391" s="275" t="str">
        <f ca="1">IF($O391="","",INDEX('Nhập liệu'!$M$10:$M$10000,'Chi tiết'!$O391))</f>
        <v/>
      </c>
      <c r="M391" s="275" t="str">
        <f ca="1">IF($O391="","",INDEX('Nhập liệu'!$N$10:$N$10000,'Chi tiết'!$O391))</f>
        <v/>
      </c>
      <c r="N391" s="275" t="str">
        <f ca="1">IF($O391="","",INDEX('Nhập liệu'!$O$10:$O$10000,'Chi tiết'!$O391))</f>
        <v/>
      </c>
      <c r="O391" s="266" t="str">
        <f ca="1">IF(TYPE(MATCH($D$6,OFFSET('Nhập liệu'!$C$10,O390,0):'Nhập liệu'!$C$10000,0)+O390)=16,"",MATCH($D$6,OFFSET('Nhập liệu'!$C$10,O390,0):'Nhập liệu'!$C$10000,0)+O390)</f>
        <v/>
      </c>
    </row>
    <row r="392" spans="2:15">
      <c r="B392" s="264" t="str">
        <f ca="1">IF($O392="","",INDEX('Nhập liệu'!$B$10:$B$10000,'Chi tiết'!$O392))</f>
        <v/>
      </c>
      <c r="C392" s="160" t="str">
        <f ca="1">IF($O392="","",INDEX('Nhập liệu'!$D$10:$D$10000,'Chi tiết'!$O392))</f>
        <v/>
      </c>
      <c r="D392" s="275" t="str">
        <f ca="1">IF($O392="","",INDEX('Nhập liệu'!$E$10:$E$10000,'Chi tiết'!$O392))</f>
        <v/>
      </c>
      <c r="E392" s="274" t="str">
        <f ca="1">IF($O392="","",INDEX('Nhập liệu'!$F$10:$F$10000,'Chi tiết'!$O392))</f>
        <v/>
      </c>
      <c r="F392" s="275" t="str">
        <f ca="1">IF($O392="","",INDEX('Nhập liệu'!$G$10:$G$10000,'Chi tiết'!$O392))</f>
        <v/>
      </c>
      <c r="G392" s="275" t="str">
        <f ca="1">IF($O392="","",INDEX('Nhập liệu'!$H$10:$H$10000,'Chi tiết'!$O392))</f>
        <v/>
      </c>
      <c r="H392" s="275" t="str">
        <f ca="1">IF($O392="","",INDEX('Nhập liệu'!$I$10:$I$10000,'Chi tiết'!$O392))</f>
        <v/>
      </c>
      <c r="I392" s="275" t="str">
        <f ca="1">IF($O392="","",INDEX('Nhập liệu'!$J$10:$J$10000,'Chi tiết'!$O392))</f>
        <v/>
      </c>
      <c r="J392" s="275" t="str">
        <f ca="1">IF($O392="","",INDEX('Nhập liệu'!$K$10:$K$10000,'Chi tiết'!$O392))</f>
        <v/>
      </c>
      <c r="K392" s="275" t="str">
        <f ca="1">IF($O392="","",INDEX('Nhập liệu'!$L$10:$L$10000,'Chi tiết'!$O392))</f>
        <v/>
      </c>
      <c r="L392" s="275" t="str">
        <f ca="1">IF($O392="","",INDEX('Nhập liệu'!$M$10:$M$10000,'Chi tiết'!$O392))</f>
        <v/>
      </c>
      <c r="M392" s="275" t="str">
        <f ca="1">IF($O392="","",INDEX('Nhập liệu'!$N$10:$N$10000,'Chi tiết'!$O392))</f>
        <v/>
      </c>
      <c r="N392" s="275" t="str">
        <f ca="1">IF($O392="","",INDEX('Nhập liệu'!$O$10:$O$10000,'Chi tiết'!$O392))</f>
        <v/>
      </c>
      <c r="O392" s="266" t="str">
        <f ca="1">IF(TYPE(MATCH($D$6,OFFSET('Nhập liệu'!$C$10,O391,0):'Nhập liệu'!$C$10000,0)+O391)=16,"",MATCH($D$6,OFFSET('Nhập liệu'!$C$10,O391,0):'Nhập liệu'!$C$10000,0)+O391)</f>
        <v/>
      </c>
    </row>
    <row r="393" spans="2:15">
      <c r="B393" s="264" t="str">
        <f ca="1">IF($O393="","",INDEX('Nhập liệu'!$B$10:$B$10000,'Chi tiết'!$O393))</f>
        <v/>
      </c>
      <c r="C393" s="160" t="str">
        <f ca="1">IF($O393="","",INDEX('Nhập liệu'!$D$10:$D$10000,'Chi tiết'!$O393))</f>
        <v/>
      </c>
      <c r="D393" s="275" t="str">
        <f ca="1">IF($O393="","",INDEX('Nhập liệu'!$E$10:$E$10000,'Chi tiết'!$O393))</f>
        <v/>
      </c>
      <c r="E393" s="274" t="str">
        <f ca="1">IF($O393="","",INDEX('Nhập liệu'!$F$10:$F$10000,'Chi tiết'!$O393))</f>
        <v/>
      </c>
      <c r="F393" s="275" t="str">
        <f ca="1">IF($O393="","",INDEX('Nhập liệu'!$G$10:$G$10000,'Chi tiết'!$O393))</f>
        <v/>
      </c>
      <c r="G393" s="275" t="str">
        <f ca="1">IF($O393="","",INDEX('Nhập liệu'!$H$10:$H$10000,'Chi tiết'!$O393))</f>
        <v/>
      </c>
      <c r="H393" s="275" t="str">
        <f ca="1">IF($O393="","",INDEX('Nhập liệu'!$I$10:$I$10000,'Chi tiết'!$O393))</f>
        <v/>
      </c>
      <c r="I393" s="275" t="str">
        <f ca="1">IF($O393="","",INDEX('Nhập liệu'!$J$10:$J$10000,'Chi tiết'!$O393))</f>
        <v/>
      </c>
      <c r="J393" s="275" t="str">
        <f ca="1">IF($O393="","",INDEX('Nhập liệu'!$K$10:$K$10000,'Chi tiết'!$O393))</f>
        <v/>
      </c>
      <c r="K393" s="275" t="str">
        <f ca="1">IF($O393="","",INDEX('Nhập liệu'!$L$10:$L$10000,'Chi tiết'!$O393))</f>
        <v/>
      </c>
      <c r="L393" s="275" t="str">
        <f ca="1">IF($O393="","",INDEX('Nhập liệu'!$M$10:$M$10000,'Chi tiết'!$O393))</f>
        <v/>
      </c>
      <c r="M393" s="275" t="str">
        <f ca="1">IF($O393="","",INDEX('Nhập liệu'!$N$10:$N$10000,'Chi tiết'!$O393))</f>
        <v/>
      </c>
      <c r="N393" s="275" t="str">
        <f ca="1">IF($O393="","",INDEX('Nhập liệu'!$O$10:$O$10000,'Chi tiết'!$O393))</f>
        <v/>
      </c>
      <c r="O393" s="266" t="str">
        <f ca="1">IF(TYPE(MATCH($D$6,OFFSET('Nhập liệu'!$C$10,O392,0):'Nhập liệu'!$C$10000,0)+O392)=16,"",MATCH($D$6,OFFSET('Nhập liệu'!$C$10,O392,0):'Nhập liệu'!$C$10000,0)+O392)</f>
        <v/>
      </c>
    </row>
    <row r="394" spans="2:15">
      <c r="B394" s="264" t="str">
        <f ca="1">IF($O394="","",INDEX('Nhập liệu'!$B$10:$B$10000,'Chi tiết'!$O394))</f>
        <v/>
      </c>
      <c r="C394" s="160" t="str">
        <f ca="1">IF($O394="","",INDEX('Nhập liệu'!$D$10:$D$10000,'Chi tiết'!$O394))</f>
        <v/>
      </c>
      <c r="D394" s="275" t="str">
        <f ca="1">IF($O394="","",INDEX('Nhập liệu'!$E$10:$E$10000,'Chi tiết'!$O394))</f>
        <v/>
      </c>
      <c r="E394" s="274" t="str">
        <f ca="1">IF($O394="","",INDEX('Nhập liệu'!$F$10:$F$10000,'Chi tiết'!$O394))</f>
        <v/>
      </c>
      <c r="F394" s="275" t="str">
        <f ca="1">IF($O394="","",INDEX('Nhập liệu'!$G$10:$G$10000,'Chi tiết'!$O394))</f>
        <v/>
      </c>
      <c r="G394" s="275" t="str">
        <f ca="1">IF($O394="","",INDEX('Nhập liệu'!$H$10:$H$10000,'Chi tiết'!$O394))</f>
        <v/>
      </c>
      <c r="H394" s="275" t="str">
        <f ca="1">IF($O394="","",INDEX('Nhập liệu'!$I$10:$I$10000,'Chi tiết'!$O394))</f>
        <v/>
      </c>
      <c r="I394" s="275" t="str">
        <f ca="1">IF($O394="","",INDEX('Nhập liệu'!$J$10:$J$10000,'Chi tiết'!$O394))</f>
        <v/>
      </c>
      <c r="J394" s="275" t="str">
        <f ca="1">IF($O394="","",INDEX('Nhập liệu'!$K$10:$K$10000,'Chi tiết'!$O394))</f>
        <v/>
      </c>
      <c r="K394" s="275" t="str">
        <f ca="1">IF($O394="","",INDEX('Nhập liệu'!$L$10:$L$10000,'Chi tiết'!$O394))</f>
        <v/>
      </c>
      <c r="L394" s="275" t="str">
        <f ca="1">IF($O394="","",INDEX('Nhập liệu'!$M$10:$M$10000,'Chi tiết'!$O394))</f>
        <v/>
      </c>
      <c r="M394" s="275" t="str">
        <f ca="1">IF($O394="","",INDEX('Nhập liệu'!$N$10:$N$10000,'Chi tiết'!$O394))</f>
        <v/>
      </c>
      <c r="N394" s="275" t="str">
        <f ca="1">IF($O394="","",INDEX('Nhập liệu'!$O$10:$O$10000,'Chi tiết'!$O394))</f>
        <v/>
      </c>
      <c r="O394" s="266" t="str">
        <f ca="1">IF(TYPE(MATCH($D$6,OFFSET('Nhập liệu'!$C$10,O393,0):'Nhập liệu'!$C$10000,0)+O393)=16,"",MATCH($D$6,OFFSET('Nhập liệu'!$C$10,O393,0):'Nhập liệu'!$C$10000,0)+O393)</f>
        <v/>
      </c>
    </row>
    <row r="395" spans="2:15">
      <c r="B395" s="264" t="str">
        <f ca="1">IF($O395="","",INDEX('Nhập liệu'!$B$10:$B$10000,'Chi tiết'!$O395))</f>
        <v/>
      </c>
      <c r="C395" s="160" t="str">
        <f ca="1">IF($O395="","",INDEX('Nhập liệu'!$D$10:$D$10000,'Chi tiết'!$O395))</f>
        <v/>
      </c>
      <c r="D395" s="275" t="str">
        <f ca="1">IF($O395="","",INDEX('Nhập liệu'!$E$10:$E$10000,'Chi tiết'!$O395))</f>
        <v/>
      </c>
      <c r="E395" s="274" t="str">
        <f ca="1">IF($O395="","",INDEX('Nhập liệu'!$F$10:$F$10000,'Chi tiết'!$O395))</f>
        <v/>
      </c>
      <c r="F395" s="275" t="str">
        <f ca="1">IF($O395="","",INDEX('Nhập liệu'!$G$10:$G$10000,'Chi tiết'!$O395))</f>
        <v/>
      </c>
      <c r="G395" s="275" t="str">
        <f ca="1">IF($O395="","",INDEX('Nhập liệu'!$H$10:$H$10000,'Chi tiết'!$O395))</f>
        <v/>
      </c>
      <c r="H395" s="275" t="str">
        <f ca="1">IF($O395="","",INDEX('Nhập liệu'!$I$10:$I$10000,'Chi tiết'!$O395))</f>
        <v/>
      </c>
      <c r="I395" s="275" t="str">
        <f ca="1">IF($O395="","",INDEX('Nhập liệu'!$J$10:$J$10000,'Chi tiết'!$O395))</f>
        <v/>
      </c>
      <c r="J395" s="275" t="str">
        <f ca="1">IF($O395="","",INDEX('Nhập liệu'!$K$10:$K$10000,'Chi tiết'!$O395))</f>
        <v/>
      </c>
      <c r="K395" s="275" t="str">
        <f ca="1">IF($O395="","",INDEX('Nhập liệu'!$L$10:$L$10000,'Chi tiết'!$O395))</f>
        <v/>
      </c>
      <c r="L395" s="275" t="str">
        <f ca="1">IF($O395="","",INDEX('Nhập liệu'!$M$10:$M$10000,'Chi tiết'!$O395))</f>
        <v/>
      </c>
      <c r="M395" s="275" t="str">
        <f ca="1">IF($O395="","",INDEX('Nhập liệu'!$N$10:$N$10000,'Chi tiết'!$O395))</f>
        <v/>
      </c>
      <c r="N395" s="275" t="str">
        <f ca="1">IF($O395="","",INDEX('Nhập liệu'!$O$10:$O$10000,'Chi tiết'!$O395))</f>
        <v/>
      </c>
      <c r="O395" s="266" t="str">
        <f ca="1">IF(TYPE(MATCH($D$6,OFFSET('Nhập liệu'!$C$10,O394,0):'Nhập liệu'!$C$10000,0)+O394)=16,"",MATCH($D$6,OFFSET('Nhập liệu'!$C$10,O394,0):'Nhập liệu'!$C$10000,0)+O394)</f>
        <v/>
      </c>
    </row>
    <row r="396" spans="2:15">
      <c r="B396" s="264" t="str">
        <f ca="1">IF($O396="","",INDEX('Nhập liệu'!$B$10:$B$10000,'Chi tiết'!$O396))</f>
        <v/>
      </c>
      <c r="C396" s="160" t="str">
        <f ca="1">IF($O396="","",INDEX('Nhập liệu'!$D$10:$D$10000,'Chi tiết'!$O396))</f>
        <v/>
      </c>
      <c r="D396" s="275" t="str">
        <f ca="1">IF($O396="","",INDEX('Nhập liệu'!$E$10:$E$10000,'Chi tiết'!$O396))</f>
        <v/>
      </c>
      <c r="E396" s="274" t="str">
        <f ca="1">IF($O396="","",INDEX('Nhập liệu'!$F$10:$F$10000,'Chi tiết'!$O396))</f>
        <v/>
      </c>
      <c r="F396" s="275" t="str">
        <f ca="1">IF($O396="","",INDEX('Nhập liệu'!$G$10:$G$10000,'Chi tiết'!$O396))</f>
        <v/>
      </c>
      <c r="G396" s="275" t="str">
        <f ca="1">IF($O396="","",INDEX('Nhập liệu'!$H$10:$H$10000,'Chi tiết'!$O396))</f>
        <v/>
      </c>
      <c r="H396" s="275" t="str">
        <f ca="1">IF($O396="","",INDEX('Nhập liệu'!$I$10:$I$10000,'Chi tiết'!$O396))</f>
        <v/>
      </c>
      <c r="I396" s="275" t="str">
        <f ca="1">IF($O396="","",INDEX('Nhập liệu'!$J$10:$J$10000,'Chi tiết'!$O396))</f>
        <v/>
      </c>
      <c r="J396" s="275" t="str">
        <f ca="1">IF($O396="","",INDEX('Nhập liệu'!$K$10:$K$10000,'Chi tiết'!$O396))</f>
        <v/>
      </c>
      <c r="K396" s="275" t="str">
        <f ca="1">IF($O396="","",INDEX('Nhập liệu'!$L$10:$L$10000,'Chi tiết'!$O396))</f>
        <v/>
      </c>
      <c r="L396" s="275" t="str">
        <f ca="1">IF($O396="","",INDEX('Nhập liệu'!$M$10:$M$10000,'Chi tiết'!$O396))</f>
        <v/>
      </c>
      <c r="M396" s="275" t="str">
        <f ca="1">IF($O396="","",INDEX('Nhập liệu'!$N$10:$N$10000,'Chi tiết'!$O396))</f>
        <v/>
      </c>
      <c r="N396" s="275" t="str">
        <f ca="1">IF($O396="","",INDEX('Nhập liệu'!$O$10:$O$10000,'Chi tiết'!$O396))</f>
        <v/>
      </c>
      <c r="O396" s="266" t="str">
        <f ca="1">IF(TYPE(MATCH($D$6,OFFSET('Nhập liệu'!$C$10,O395,0):'Nhập liệu'!$C$10000,0)+O395)=16,"",MATCH($D$6,OFFSET('Nhập liệu'!$C$10,O395,0):'Nhập liệu'!$C$10000,0)+O395)</f>
        <v/>
      </c>
    </row>
    <row r="397" spans="2:15">
      <c r="B397" s="264" t="str">
        <f ca="1">IF($O397="","",INDEX('Nhập liệu'!$B$10:$B$10000,'Chi tiết'!$O397))</f>
        <v/>
      </c>
      <c r="C397" s="160" t="str">
        <f ca="1">IF($O397="","",INDEX('Nhập liệu'!$D$10:$D$10000,'Chi tiết'!$O397))</f>
        <v/>
      </c>
      <c r="D397" s="275" t="str">
        <f ca="1">IF($O397="","",INDEX('Nhập liệu'!$E$10:$E$10000,'Chi tiết'!$O397))</f>
        <v/>
      </c>
      <c r="E397" s="274" t="str">
        <f ca="1">IF($O397="","",INDEX('Nhập liệu'!$F$10:$F$10000,'Chi tiết'!$O397))</f>
        <v/>
      </c>
      <c r="F397" s="275" t="str">
        <f ca="1">IF($O397="","",INDEX('Nhập liệu'!$G$10:$G$10000,'Chi tiết'!$O397))</f>
        <v/>
      </c>
      <c r="G397" s="275" t="str">
        <f ca="1">IF($O397="","",INDEX('Nhập liệu'!$H$10:$H$10000,'Chi tiết'!$O397))</f>
        <v/>
      </c>
      <c r="H397" s="275" t="str">
        <f ca="1">IF($O397="","",INDEX('Nhập liệu'!$I$10:$I$10000,'Chi tiết'!$O397))</f>
        <v/>
      </c>
      <c r="I397" s="275" t="str">
        <f ca="1">IF($O397="","",INDEX('Nhập liệu'!$J$10:$J$10000,'Chi tiết'!$O397))</f>
        <v/>
      </c>
      <c r="J397" s="275" t="str">
        <f ca="1">IF($O397="","",INDEX('Nhập liệu'!$K$10:$K$10000,'Chi tiết'!$O397))</f>
        <v/>
      </c>
      <c r="K397" s="275" t="str">
        <f ca="1">IF($O397="","",INDEX('Nhập liệu'!$L$10:$L$10000,'Chi tiết'!$O397))</f>
        <v/>
      </c>
      <c r="L397" s="275" t="str">
        <f ca="1">IF($O397="","",INDEX('Nhập liệu'!$M$10:$M$10000,'Chi tiết'!$O397))</f>
        <v/>
      </c>
      <c r="M397" s="275" t="str">
        <f ca="1">IF($O397="","",INDEX('Nhập liệu'!$N$10:$N$10000,'Chi tiết'!$O397))</f>
        <v/>
      </c>
      <c r="N397" s="275" t="str">
        <f ca="1">IF($O397="","",INDEX('Nhập liệu'!$O$10:$O$10000,'Chi tiết'!$O397))</f>
        <v/>
      </c>
      <c r="O397" s="266" t="str">
        <f ca="1">IF(TYPE(MATCH($D$6,OFFSET('Nhập liệu'!$C$10,O396,0):'Nhập liệu'!$C$10000,0)+O396)=16,"",MATCH($D$6,OFFSET('Nhập liệu'!$C$10,O396,0):'Nhập liệu'!$C$10000,0)+O396)</f>
        <v/>
      </c>
    </row>
    <row r="398" spans="2:15">
      <c r="B398" s="264" t="str">
        <f ca="1">IF($O398="","",INDEX('Nhập liệu'!$B$10:$B$10000,'Chi tiết'!$O398))</f>
        <v/>
      </c>
      <c r="C398" s="160" t="str">
        <f ca="1">IF($O398="","",INDEX('Nhập liệu'!$D$10:$D$10000,'Chi tiết'!$O398))</f>
        <v/>
      </c>
      <c r="D398" s="275" t="str">
        <f ca="1">IF($O398="","",INDEX('Nhập liệu'!$E$10:$E$10000,'Chi tiết'!$O398))</f>
        <v/>
      </c>
      <c r="E398" s="274" t="str">
        <f ca="1">IF($O398="","",INDEX('Nhập liệu'!$F$10:$F$10000,'Chi tiết'!$O398))</f>
        <v/>
      </c>
      <c r="F398" s="275" t="str">
        <f ca="1">IF($O398="","",INDEX('Nhập liệu'!$G$10:$G$10000,'Chi tiết'!$O398))</f>
        <v/>
      </c>
      <c r="G398" s="275" t="str">
        <f ca="1">IF($O398="","",INDEX('Nhập liệu'!$H$10:$H$10000,'Chi tiết'!$O398))</f>
        <v/>
      </c>
      <c r="H398" s="275" t="str">
        <f ca="1">IF($O398="","",INDEX('Nhập liệu'!$I$10:$I$10000,'Chi tiết'!$O398))</f>
        <v/>
      </c>
      <c r="I398" s="275" t="str">
        <f ca="1">IF($O398="","",INDEX('Nhập liệu'!$J$10:$J$10000,'Chi tiết'!$O398))</f>
        <v/>
      </c>
      <c r="J398" s="275" t="str">
        <f ca="1">IF($O398="","",INDEX('Nhập liệu'!$K$10:$K$10000,'Chi tiết'!$O398))</f>
        <v/>
      </c>
      <c r="K398" s="275" t="str">
        <f ca="1">IF($O398="","",INDEX('Nhập liệu'!$L$10:$L$10000,'Chi tiết'!$O398))</f>
        <v/>
      </c>
      <c r="L398" s="275" t="str">
        <f ca="1">IF($O398="","",INDEX('Nhập liệu'!$M$10:$M$10000,'Chi tiết'!$O398))</f>
        <v/>
      </c>
      <c r="M398" s="275" t="str">
        <f ca="1">IF($O398="","",INDEX('Nhập liệu'!$N$10:$N$10000,'Chi tiết'!$O398))</f>
        <v/>
      </c>
      <c r="N398" s="275" t="str">
        <f ca="1">IF($O398="","",INDEX('Nhập liệu'!$O$10:$O$10000,'Chi tiết'!$O398))</f>
        <v/>
      </c>
      <c r="O398" s="266" t="str">
        <f ca="1">IF(TYPE(MATCH($D$6,OFFSET('Nhập liệu'!$C$10,O397,0):'Nhập liệu'!$C$10000,0)+O397)=16,"",MATCH($D$6,OFFSET('Nhập liệu'!$C$10,O397,0):'Nhập liệu'!$C$10000,0)+O397)</f>
        <v/>
      </c>
    </row>
    <row r="399" spans="2:15">
      <c r="B399" s="264" t="str">
        <f ca="1">IF($O399="","",INDEX('Nhập liệu'!$B$10:$B$10000,'Chi tiết'!$O399))</f>
        <v/>
      </c>
      <c r="C399" s="160" t="str">
        <f ca="1">IF($O399="","",INDEX('Nhập liệu'!$D$10:$D$10000,'Chi tiết'!$O399))</f>
        <v/>
      </c>
      <c r="D399" s="275" t="str">
        <f ca="1">IF($O399="","",INDEX('Nhập liệu'!$E$10:$E$10000,'Chi tiết'!$O399))</f>
        <v/>
      </c>
      <c r="E399" s="274" t="str">
        <f ca="1">IF($O399="","",INDEX('Nhập liệu'!$F$10:$F$10000,'Chi tiết'!$O399))</f>
        <v/>
      </c>
      <c r="F399" s="275" t="str">
        <f ca="1">IF($O399="","",INDEX('Nhập liệu'!$G$10:$G$10000,'Chi tiết'!$O399))</f>
        <v/>
      </c>
      <c r="G399" s="275" t="str">
        <f ca="1">IF($O399="","",INDEX('Nhập liệu'!$H$10:$H$10000,'Chi tiết'!$O399))</f>
        <v/>
      </c>
      <c r="H399" s="275" t="str">
        <f ca="1">IF($O399="","",INDEX('Nhập liệu'!$I$10:$I$10000,'Chi tiết'!$O399))</f>
        <v/>
      </c>
      <c r="I399" s="275" t="str">
        <f ca="1">IF($O399="","",INDEX('Nhập liệu'!$J$10:$J$10000,'Chi tiết'!$O399))</f>
        <v/>
      </c>
      <c r="J399" s="275" t="str">
        <f ca="1">IF($O399="","",INDEX('Nhập liệu'!$K$10:$K$10000,'Chi tiết'!$O399))</f>
        <v/>
      </c>
      <c r="K399" s="275" t="str">
        <f ca="1">IF($O399="","",INDEX('Nhập liệu'!$L$10:$L$10000,'Chi tiết'!$O399))</f>
        <v/>
      </c>
      <c r="L399" s="275" t="str">
        <f ca="1">IF($O399="","",INDEX('Nhập liệu'!$M$10:$M$10000,'Chi tiết'!$O399))</f>
        <v/>
      </c>
      <c r="M399" s="275" t="str">
        <f ca="1">IF($O399="","",INDEX('Nhập liệu'!$N$10:$N$10000,'Chi tiết'!$O399))</f>
        <v/>
      </c>
      <c r="N399" s="275" t="str">
        <f ca="1">IF($O399="","",INDEX('Nhập liệu'!$O$10:$O$10000,'Chi tiết'!$O399))</f>
        <v/>
      </c>
      <c r="O399" s="266" t="str">
        <f ca="1">IF(TYPE(MATCH($D$6,OFFSET('Nhập liệu'!$C$10,O398,0):'Nhập liệu'!$C$10000,0)+O398)=16,"",MATCH($D$6,OFFSET('Nhập liệu'!$C$10,O398,0):'Nhập liệu'!$C$10000,0)+O398)</f>
        <v/>
      </c>
    </row>
    <row r="400" spans="2:15">
      <c r="B400" s="264" t="str">
        <f ca="1">IF($O400="","",INDEX('Nhập liệu'!$B$10:$B$10000,'Chi tiết'!$O400))</f>
        <v/>
      </c>
      <c r="C400" s="160" t="str">
        <f ca="1">IF($O400="","",INDEX('Nhập liệu'!$D$10:$D$10000,'Chi tiết'!$O400))</f>
        <v/>
      </c>
      <c r="D400" s="275" t="str">
        <f ca="1">IF($O400="","",INDEX('Nhập liệu'!$E$10:$E$10000,'Chi tiết'!$O400))</f>
        <v/>
      </c>
      <c r="E400" s="274" t="str">
        <f ca="1">IF($O400="","",INDEX('Nhập liệu'!$F$10:$F$10000,'Chi tiết'!$O400))</f>
        <v/>
      </c>
      <c r="F400" s="275" t="str">
        <f ca="1">IF($O400="","",INDEX('Nhập liệu'!$G$10:$G$10000,'Chi tiết'!$O400))</f>
        <v/>
      </c>
      <c r="G400" s="275" t="str">
        <f ca="1">IF($O400="","",INDEX('Nhập liệu'!$H$10:$H$10000,'Chi tiết'!$O400))</f>
        <v/>
      </c>
      <c r="H400" s="275" t="str">
        <f ca="1">IF($O400="","",INDEX('Nhập liệu'!$I$10:$I$10000,'Chi tiết'!$O400))</f>
        <v/>
      </c>
      <c r="I400" s="275" t="str">
        <f ca="1">IF($O400="","",INDEX('Nhập liệu'!$J$10:$J$10000,'Chi tiết'!$O400))</f>
        <v/>
      </c>
      <c r="J400" s="275" t="str">
        <f ca="1">IF($O400="","",INDEX('Nhập liệu'!$K$10:$K$10000,'Chi tiết'!$O400))</f>
        <v/>
      </c>
      <c r="K400" s="275" t="str">
        <f ca="1">IF($O400="","",INDEX('Nhập liệu'!$L$10:$L$10000,'Chi tiết'!$O400))</f>
        <v/>
      </c>
      <c r="L400" s="275" t="str">
        <f ca="1">IF($O400="","",INDEX('Nhập liệu'!$M$10:$M$10000,'Chi tiết'!$O400))</f>
        <v/>
      </c>
      <c r="M400" s="275" t="str">
        <f ca="1">IF($O400="","",INDEX('Nhập liệu'!$N$10:$N$10000,'Chi tiết'!$O400))</f>
        <v/>
      </c>
      <c r="N400" s="275" t="str">
        <f ca="1">IF($O400="","",INDEX('Nhập liệu'!$O$10:$O$10000,'Chi tiết'!$O400))</f>
        <v/>
      </c>
      <c r="O400" s="266" t="str">
        <f ca="1">IF(TYPE(MATCH($D$6,OFFSET('Nhập liệu'!$C$10,O399,0):'Nhập liệu'!$C$10000,0)+O399)=16,"",MATCH($D$6,OFFSET('Nhập liệu'!$C$10,O399,0):'Nhập liệu'!$C$10000,0)+O399)</f>
        <v/>
      </c>
    </row>
    <row r="401" spans="2:15">
      <c r="B401" s="264" t="str">
        <f ca="1">IF($O401="","",INDEX('Nhập liệu'!$B$10:$B$10000,'Chi tiết'!$O401))</f>
        <v/>
      </c>
      <c r="C401" s="160" t="str">
        <f ca="1">IF($O401="","",INDEX('Nhập liệu'!$D$10:$D$10000,'Chi tiết'!$O401))</f>
        <v/>
      </c>
      <c r="D401" s="275" t="str">
        <f ca="1">IF($O401="","",INDEX('Nhập liệu'!$E$10:$E$10000,'Chi tiết'!$O401))</f>
        <v/>
      </c>
      <c r="E401" s="274" t="str">
        <f ca="1">IF($O401="","",INDEX('Nhập liệu'!$F$10:$F$10000,'Chi tiết'!$O401))</f>
        <v/>
      </c>
      <c r="F401" s="275" t="str">
        <f ca="1">IF($O401="","",INDEX('Nhập liệu'!$G$10:$G$10000,'Chi tiết'!$O401))</f>
        <v/>
      </c>
      <c r="G401" s="275" t="str">
        <f ca="1">IF($O401="","",INDEX('Nhập liệu'!$H$10:$H$10000,'Chi tiết'!$O401))</f>
        <v/>
      </c>
      <c r="H401" s="275" t="str">
        <f ca="1">IF($O401="","",INDEX('Nhập liệu'!$I$10:$I$10000,'Chi tiết'!$O401))</f>
        <v/>
      </c>
      <c r="I401" s="275" t="str">
        <f ca="1">IF($O401="","",INDEX('Nhập liệu'!$J$10:$J$10000,'Chi tiết'!$O401))</f>
        <v/>
      </c>
      <c r="J401" s="275" t="str">
        <f ca="1">IF($O401="","",INDEX('Nhập liệu'!$K$10:$K$10000,'Chi tiết'!$O401))</f>
        <v/>
      </c>
      <c r="K401" s="275" t="str">
        <f ca="1">IF($O401="","",INDEX('Nhập liệu'!$L$10:$L$10000,'Chi tiết'!$O401))</f>
        <v/>
      </c>
      <c r="L401" s="275" t="str">
        <f ca="1">IF($O401="","",INDEX('Nhập liệu'!$M$10:$M$10000,'Chi tiết'!$O401))</f>
        <v/>
      </c>
      <c r="M401" s="275" t="str">
        <f ca="1">IF($O401="","",INDEX('Nhập liệu'!$N$10:$N$10000,'Chi tiết'!$O401))</f>
        <v/>
      </c>
      <c r="N401" s="275" t="str">
        <f ca="1">IF($O401="","",INDEX('Nhập liệu'!$O$10:$O$10000,'Chi tiết'!$O401))</f>
        <v/>
      </c>
      <c r="O401" s="266" t="str">
        <f ca="1">IF(TYPE(MATCH($D$6,OFFSET('Nhập liệu'!$C$10,O400,0):'Nhập liệu'!$C$10000,0)+O400)=16,"",MATCH($D$6,OFFSET('Nhập liệu'!$C$10,O400,0):'Nhập liệu'!$C$10000,0)+O400)</f>
        <v/>
      </c>
    </row>
    <row r="402" spans="2:15">
      <c r="B402" s="264" t="str">
        <f ca="1">IF($O402="","",INDEX('Nhập liệu'!$B$10:$B$10000,'Chi tiết'!$O402))</f>
        <v/>
      </c>
      <c r="C402" s="160" t="str">
        <f ca="1">IF($O402="","",INDEX('Nhập liệu'!$D$10:$D$10000,'Chi tiết'!$O402))</f>
        <v/>
      </c>
      <c r="D402" s="275" t="str">
        <f ca="1">IF($O402="","",INDEX('Nhập liệu'!$E$10:$E$10000,'Chi tiết'!$O402))</f>
        <v/>
      </c>
      <c r="E402" s="274" t="str">
        <f ca="1">IF($O402="","",INDEX('Nhập liệu'!$F$10:$F$10000,'Chi tiết'!$O402))</f>
        <v/>
      </c>
      <c r="F402" s="275" t="str">
        <f ca="1">IF($O402="","",INDEX('Nhập liệu'!$G$10:$G$10000,'Chi tiết'!$O402))</f>
        <v/>
      </c>
      <c r="G402" s="275" t="str">
        <f ca="1">IF($O402="","",INDEX('Nhập liệu'!$H$10:$H$10000,'Chi tiết'!$O402))</f>
        <v/>
      </c>
      <c r="H402" s="275" t="str">
        <f ca="1">IF($O402="","",INDEX('Nhập liệu'!$I$10:$I$10000,'Chi tiết'!$O402))</f>
        <v/>
      </c>
      <c r="I402" s="275" t="str">
        <f ca="1">IF($O402="","",INDEX('Nhập liệu'!$J$10:$J$10000,'Chi tiết'!$O402))</f>
        <v/>
      </c>
      <c r="J402" s="275" t="str">
        <f ca="1">IF($O402="","",INDEX('Nhập liệu'!$K$10:$K$10000,'Chi tiết'!$O402))</f>
        <v/>
      </c>
      <c r="K402" s="275" t="str">
        <f ca="1">IF($O402="","",INDEX('Nhập liệu'!$L$10:$L$10000,'Chi tiết'!$O402))</f>
        <v/>
      </c>
      <c r="L402" s="275" t="str">
        <f ca="1">IF($O402="","",INDEX('Nhập liệu'!$M$10:$M$10000,'Chi tiết'!$O402))</f>
        <v/>
      </c>
      <c r="M402" s="275" t="str">
        <f ca="1">IF($O402="","",INDEX('Nhập liệu'!$N$10:$N$10000,'Chi tiết'!$O402))</f>
        <v/>
      </c>
      <c r="N402" s="275" t="str">
        <f ca="1">IF($O402="","",INDEX('Nhập liệu'!$O$10:$O$10000,'Chi tiết'!$O402))</f>
        <v/>
      </c>
      <c r="O402" s="266" t="str">
        <f ca="1">IF(TYPE(MATCH($D$6,OFFSET('Nhập liệu'!$C$10,O401,0):'Nhập liệu'!$C$10000,0)+O401)=16,"",MATCH($D$6,OFFSET('Nhập liệu'!$C$10,O401,0):'Nhập liệu'!$C$10000,0)+O401)</f>
        <v/>
      </c>
    </row>
    <row r="403" spans="2:15">
      <c r="B403" s="264" t="str">
        <f ca="1">IF($O403="","",INDEX('Nhập liệu'!$B$10:$B$10000,'Chi tiết'!$O403))</f>
        <v/>
      </c>
      <c r="C403" s="160" t="str">
        <f ca="1">IF($O403="","",INDEX('Nhập liệu'!$D$10:$D$10000,'Chi tiết'!$O403))</f>
        <v/>
      </c>
      <c r="D403" s="275" t="str">
        <f ca="1">IF($O403="","",INDEX('Nhập liệu'!$E$10:$E$10000,'Chi tiết'!$O403))</f>
        <v/>
      </c>
      <c r="E403" s="274" t="str">
        <f ca="1">IF($O403="","",INDEX('Nhập liệu'!$F$10:$F$10000,'Chi tiết'!$O403))</f>
        <v/>
      </c>
      <c r="F403" s="275" t="str">
        <f ca="1">IF($O403="","",INDEX('Nhập liệu'!$G$10:$G$10000,'Chi tiết'!$O403))</f>
        <v/>
      </c>
      <c r="G403" s="275" t="str">
        <f ca="1">IF($O403="","",INDEX('Nhập liệu'!$H$10:$H$10000,'Chi tiết'!$O403))</f>
        <v/>
      </c>
      <c r="H403" s="275" t="str">
        <f ca="1">IF($O403="","",INDEX('Nhập liệu'!$I$10:$I$10000,'Chi tiết'!$O403))</f>
        <v/>
      </c>
      <c r="I403" s="275" t="str">
        <f ca="1">IF($O403="","",INDEX('Nhập liệu'!$J$10:$J$10000,'Chi tiết'!$O403))</f>
        <v/>
      </c>
      <c r="J403" s="275" t="str">
        <f ca="1">IF($O403="","",INDEX('Nhập liệu'!$K$10:$K$10000,'Chi tiết'!$O403))</f>
        <v/>
      </c>
      <c r="K403" s="275" t="str">
        <f ca="1">IF($O403="","",INDEX('Nhập liệu'!$L$10:$L$10000,'Chi tiết'!$O403))</f>
        <v/>
      </c>
      <c r="L403" s="275" t="str">
        <f ca="1">IF($O403="","",INDEX('Nhập liệu'!$M$10:$M$10000,'Chi tiết'!$O403))</f>
        <v/>
      </c>
      <c r="M403" s="275" t="str">
        <f ca="1">IF($O403="","",INDEX('Nhập liệu'!$N$10:$N$10000,'Chi tiết'!$O403))</f>
        <v/>
      </c>
      <c r="N403" s="275" t="str">
        <f ca="1">IF($O403="","",INDEX('Nhập liệu'!$O$10:$O$10000,'Chi tiết'!$O403))</f>
        <v/>
      </c>
      <c r="O403" s="266" t="str">
        <f ca="1">IF(TYPE(MATCH($D$6,OFFSET('Nhập liệu'!$C$10,O402,0):'Nhập liệu'!$C$10000,0)+O402)=16,"",MATCH($D$6,OFFSET('Nhập liệu'!$C$10,O402,0):'Nhập liệu'!$C$10000,0)+O402)</f>
        <v/>
      </c>
    </row>
    <row r="404" spans="2:15">
      <c r="B404" s="264" t="str">
        <f ca="1">IF($O404="","",INDEX('Nhập liệu'!$B$10:$B$10000,'Chi tiết'!$O404))</f>
        <v/>
      </c>
      <c r="C404" s="160" t="str">
        <f ca="1">IF($O404="","",INDEX('Nhập liệu'!$D$10:$D$10000,'Chi tiết'!$O404))</f>
        <v/>
      </c>
      <c r="D404" s="275" t="str">
        <f ca="1">IF($O404="","",INDEX('Nhập liệu'!$E$10:$E$10000,'Chi tiết'!$O404))</f>
        <v/>
      </c>
      <c r="E404" s="274" t="str">
        <f ca="1">IF($O404="","",INDEX('Nhập liệu'!$F$10:$F$10000,'Chi tiết'!$O404))</f>
        <v/>
      </c>
      <c r="F404" s="275" t="str">
        <f ca="1">IF($O404="","",INDEX('Nhập liệu'!$G$10:$G$10000,'Chi tiết'!$O404))</f>
        <v/>
      </c>
      <c r="G404" s="275" t="str">
        <f ca="1">IF($O404="","",INDEX('Nhập liệu'!$H$10:$H$10000,'Chi tiết'!$O404))</f>
        <v/>
      </c>
      <c r="H404" s="275" t="str">
        <f ca="1">IF($O404="","",INDEX('Nhập liệu'!$I$10:$I$10000,'Chi tiết'!$O404))</f>
        <v/>
      </c>
      <c r="I404" s="275" t="str">
        <f ca="1">IF($O404="","",INDEX('Nhập liệu'!$J$10:$J$10000,'Chi tiết'!$O404))</f>
        <v/>
      </c>
      <c r="J404" s="275" t="str">
        <f ca="1">IF($O404="","",INDEX('Nhập liệu'!$K$10:$K$10000,'Chi tiết'!$O404))</f>
        <v/>
      </c>
      <c r="K404" s="275" t="str">
        <f ca="1">IF($O404="","",INDEX('Nhập liệu'!$L$10:$L$10000,'Chi tiết'!$O404))</f>
        <v/>
      </c>
      <c r="L404" s="275" t="str">
        <f ca="1">IF($O404="","",INDEX('Nhập liệu'!$M$10:$M$10000,'Chi tiết'!$O404))</f>
        <v/>
      </c>
      <c r="M404" s="275" t="str">
        <f ca="1">IF($O404="","",INDEX('Nhập liệu'!$N$10:$N$10000,'Chi tiết'!$O404))</f>
        <v/>
      </c>
      <c r="N404" s="275" t="str">
        <f ca="1">IF($O404="","",INDEX('Nhập liệu'!$O$10:$O$10000,'Chi tiết'!$O404))</f>
        <v/>
      </c>
      <c r="O404" s="266" t="str">
        <f ca="1">IF(TYPE(MATCH($D$6,OFFSET('Nhập liệu'!$C$10,O403,0):'Nhập liệu'!$C$10000,0)+O403)=16,"",MATCH($D$6,OFFSET('Nhập liệu'!$C$10,O403,0):'Nhập liệu'!$C$10000,0)+O403)</f>
        <v/>
      </c>
    </row>
    <row r="405" spans="2:15">
      <c r="B405" s="264" t="str">
        <f ca="1">IF($O405="","",INDEX('Nhập liệu'!$B$10:$B$10000,'Chi tiết'!$O405))</f>
        <v/>
      </c>
      <c r="C405" s="160" t="str">
        <f ca="1">IF($O405="","",INDEX('Nhập liệu'!$D$10:$D$10000,'Chi tiết'!$O405))</f>
        <v/>
      </c>
      <c r="D405" s="275" t="str">
        <f ca="1">IF($O405="","",INDEX('Nhập liệu'!$E$10:$E$10000,'Chi tiết'!$O405))</f>
        <v/>
      </c>
      <c r="E405" s="274" t="str">
        <f ca="1">IF($O405="","",INDEX('Nhập liệu'!$F$10:$F$10000,'Chi tiết'!$O405))</f>
        <v/>
      </c>
      <c r="F405" s="275" t="str">
        <f ca="1">IF($O405="","",INDEX('Nhập liệu'!$G$10:$G$10000,'Chi tiết'!$O405))</f>
        <v/>
      </c>
      <c r="G405" s="275" t="str">
        <f ca="1">IF($O405="","",INDEX('Nhập liệu'!$H$10:$H$10000,'Chi tiết'!$O405))</f>
        <v/>
      </c>
      <c r="H405" s="275" t="str">
        <f ca="1">IF($O405="","",INDEX('Nhập liệu'!$I$10:$I$10000,'Chi tiết'!$O405))</f>
        <v/>
      </c>
      <c r="I405" s="275" t="str">
        <f ca="1">IF($O405="","",INDEX('Nhập liệu'!$J$10:$J$10000,'Chi tiết'!$O405))</f>
        <v/>
      </c>
      <c r="J405" s="275" t="str">
        <f ca="1">IF($O405="","",INDEX('Nhập liệu'!$K$10:$K$10000,'Chi tiết'!$O405))</f>
        <v/>
      </c>
      <c r="K405" s="275" t="str">
        <f ca="1">IF($O405="","",INDEX('Nhập liệu'!$L$10:$L$10000,'Chi tiết'!$O405))</f>
        <v/>
      </c>
      <c r="L405" s="275" t="str">
        <f ca="1">IF($O405="","",INDEX('Nhập liệu'!$M$10:$M$10000,'Chi tiết'!$O405))</f>
        <v/>
      </c>
      <c r="M405" s="275" t="str">
        <f ca="1">IF($O405="","",INDEX('Nhập liệu'!$N$10:$N$10000,'Chi tiết'!$O405))</f>
        <v/>
      </c>
      <c r="N405" s="275" t="str">
        <f ca="1">IF($O405="","",INDEX('Nhập liệu'!$O$10:$O$10000,'Chi tiết'!$O405))</f>
        <v/>
      </c>
      <c r="O405" s="266" t="str">
        <f ca="1">IF(TYPE(MATCH($D$6,OFFSET('Nhập liệu'!$C$10,O404,0):'Nhập liệu'!$C$10000,0)+O404)=16,"",MATCH($D$6,OFFSET('Nhập liệu'!$C$10,O404,0):'Nhập liệu'!$C$10000,0)+O404)</f>
        <v/>
      </c>
    </row>
    <row r="406" spans="2:15">
      <c r="B406" s="264" t="str">
        <f ca="1">IF($O406="","",INDEX('Nhập liệu'!$B$10:$B$10000,'Chi tiết'!$O406))</f>
        <v/>
      </c>
      <c r="C406" s="160" t="str">
        <f ca="1">IF($O406="","",INDEX('Nhập liệu'!$D$10:$D$10000,'Chi tiết'!$O406))</f>
        <v/>
      </c>
      <c r="D406" s="275" t="str">
        <f ca="1">IF($O406="","",INDEX('Nhập liệu'!$E$10:$E$10000,'Chi tiết'!$O406))</f>
        <v/>
      </c>
      <c r="E406" s="274" t="str">
        <f ca="1">IF($O406="","",INDEX('Nhập liệu'!$F$10:$F$10000,'Chi tiết'!$O406))</f>
        <v/>
      </c>
      <c r="F406" s="275" t="str">
        <f ca="1">IF($O406="","",INDEX('Nhập liệu'!$G$10:$G$10000,'Chi tiết'!$O406))</f>
        <v/>
      </c>
      <c r="G406" s="275" t="str">
        <f ca="1">IF($O406="","",INDEX('Nhập liệu'!$H$10:$H$10000,'Chi tiết'!$O406))</f>
        <v/>
      </c>
      <c r="H406" s="275" t="str">
        <f ca="1">IF($O406="","",INDEX('Nhập liệu'!$I$10:$I$10000,'Chi tiết'!$O406))</f>
        <v/>
      </c>
      <c r="I406" s="275" t="str">
        <f ca="1">IF($O406="","",INDEX('Nhập liệu'!$J$10:$J$10000,'Chi tiết'!$O406))</f>
        <v/>
      </c>
      <c r="J406" s="275" t="str">
        <f ca="1">IF($O406="","",INDEX('Nhập liệu'!$K$10:$K$10000,'Chi tiết'!$O406))</f>
        <v/>
      </c>
      <c r="K406" s="275" t="str">
        <f ca="1">IF($O406="","",INDEX('Nhập liệu'!$L$10:$L$10000,'Chi tiết'!$O406))</f>
        <v/>
      </c>
      <c r="L406" s="275" t="str">
        <f ca="1">IF($O406="","",INDEX('Nhập liệu'!$M$10:$M$10000,'Chi tiết'!$O406))</f>
        <v/>
      </c>
      <c r="M406" s="275" t="str">
        <f ca="1">IF($O406="","",INDEX('Nhập liệu'!$N$10:$N$10000,'Chi tiết'!$O406))</f>
        <v/>
      </c>
      <c r="N406" s="275" t="str">
        <f ca="1">IF($O406="","",INDEX('Nhập liệu'!$O$10:$O$10000,'Chi tiết'!$O406))</f>
        <v/>
      </c>
      <c r="O406" s="266" t="str">
        <f ca="1">IF(TYPE(MATCH($D$6,OFFSET('Nhập liệu'!$C$10,O405,0):'Nhập liệu'!$C$10000,0)+O405)=16,"",MATCH($D$6,OFFSET('Nhập liệu'!$C$10,O405,0):'Nhập liệu'!$C$10000,0)+O405)</f>
        <v/>
      </c>
    </row>
    <row r="407" spans="2:15">
      <c r="B407" s="264" t="str">
        <f ca="1">IF($O407="","",INDEX('Nhập liệu'!$B$10:$B$10000,'Chi tiết'!$O407))</f>
        <v/>
      </c>
      <c r="C407" s="160" t="str">
        <f ca="1">IF($O407="","",INDEX('Nhập liệu'!$D$10:$D$10000,'Chi tiết'!$O407))</f>
        <v/>
      </c>
      <c r="D407" s="275" t="str">
        <f ca="1">IF($O407="","",INDEX('Nhập liệu'!$E$10:$E$10000,'Chi tiết'!$O407))</f>
        <v/>
      </c>
      <c r="E407" s="274" t="str">
        <f ca="1">IF($O407="","",INDEX('Nhập liệu'!$F$10:$F$10000,'Chi tiết'!$O407))</f>
        <v/>
      </c>
      <c r="F407" s="275" t="str">
        <f ca="1">IF($O407="","",INDEX('Nhập liệu'!$G$10:$G$10000,'Chi tiết'!$O407))</f>
        <v/>
      </c>
      <c r="G407" s="275" t="str">
        <f ca="1">IF($O407="","",INDEX('Nhập liệu'!$H$10:$H$10000,'Chi tiết'!$O407))</f>
        <v/>
      </c>
      <c r="H407" s="275" t="str">
        <f ca="1">IF($O407="","",INDEX('Nhập liệu'!$I$10:$I$10000,'Chi tiết'!$O407))</f>
        <v/>
      </c>
      <c r="I407" s="275" t="str">
        <f ca="1">IF($O407="","",INDEX('Nhập liệu'!$J$10:$J$10000,'Chi tiết'!$O407))</f>
        <v/>
      </c>
      <c r="J407" s="275" t="str">
        <f ca="1">IF($O407="","",INDEX('Nhập liệu'!$K$10:$K$10000,'Chi tiết'!$O407))</f>
        <v/>
      </c>
      <c r="K407" s="275" t="str">
        <f ca="1">IF($O407="","",INDEX('Nhập liệu'!$L$10:$L$10000,'Chi tiết'!$O407))</f>
        <v/>
      </c>
      <c r="L407" s="275" t="str">
        <f ca="1">IF($O407="","",INDEX('Nhập liệu'!$M$10:$M$10000,'Chi tiết'!$O407))</f>
        <v/>
      </c>
      <c r="M407" s="275" t="str">
        <f ca="1">IF($O407="","",INDEX('Nhập liệu'!$N$10:$N$10000,'Chi tiết'!$O407))</f>
        <v/>
      </c>
      <c r="N407" s="275" t="str">
        <f ca="1">IF($O407="","",INDEX('Nhập liệu'!$O$10:$O$10000,'Chi tiết'!$O407))</f>
        <v/>
      </c>
      <c r="O407" s="266" t="str">
        <f ca="1">IF(TYPE(MATCH($D$6,OFFSET('Nhập liệu'!$C$10,O406,0):'Nhập liệu'!$C$10000,0)+O406)=16,"",MATCH($D$6,OFFSET('Nhập liệu'!$C$10,O406,0):'Nhập liệu'!$C$10000,0)+O406)</f>
        <v/>
      </c>
    </row>
    <row r="408" spans="2:15">
      <c r="B408" s="264" t="str">
        <f ca="1">IF($O408="","",INDEX('Nhập liệu'!$B$10:$B$10000,'Chi tiết'!$O408))</f>
        <v/>
      </c>
      <c r="C408" s="160" t="str">
        <f ca="1">IF($O408="","",INDEX('Nhập liệu'!$D$10:$D$10000,'Chi tiết'!$O408))</f>
        <v/>
      </c>
      <c r="D408" s="275" t="str">
        <f ca="1">IF($O408="","",INDEX('Nhập liệu'!$E$10:$E$10000,'Chi tiết'!$O408))</f>
        <v/>
      </c>
      <c r="E408" s="274" t="str">
        <f ca="1">IF($O408="","",INDEX('Nhập liệu'!$F$10:$F$10000,'Chi tiết'!$O408))</f>
        <v/>
      </c>
      <c r="F408" s="275" t="str">
        <f ca="1">IF($O408="","",INDEX('Nhập liệu'!$G$10:$G$10000,'Chi tiết'!$O408))</f>
        <v/>
      </c>
      <c r="G408" s="275" t="str">
        <f ca="1">IF($O408="","",INDEX('Nhập liệu'!$H$10:$H$10000,'Chi tiết'!$O408))</f>
        <v/>
      </c>
      <c r="H408" s="275" t="str">
        <f ca="1">IF($O408="","",INDEX('Nhập liệu'!$I$10:$I$10000,'Chi tiết'!$O408))</f>
        <v/>
      </c>
      <c r="I408" s="275" t="str">
        <f ca="1">IF($O408="","",INDEX('Nhập liệu'!$J$10:$J$10000,'Chi tiết'!$O408))</f>
        <v/>
      </c>
      <c r="J408" s="275" t="str">
        <f ca="1">IF($O408="","",INDEX('Nhập liệu'!$K$10:$K$10000,'Chi tiết'!$O408))</f>
        <v/>
      </c>
      <c r="K408" s="275" t="str">
        <f ca="1">IF($O408="","",INDEX('Nhập liệu'!$L$10:$L$10000,'Chi tiết'!$O408))</f>
        <v/>
      </c>
      <c r="L408" s="275" t="str">
        <f ca="1">IF($O408="","",INDEX('Nhập liệu'!$M$10:$M$10000,'Chi tiết'!$O408))</f>
        <v/>
      </c>
      <c r="M408" s="275" t="str">
        <f ca="1">IF($O408="","",INDEX('Nhập liệu'!$N$10:$N$10000,'Chi tiết'!$O408))</f>
        <v/>
      </c>
      <c r="N408" s="275" t="str">
        <f ca="1">IF($O408="","",INDEX('Nhập liệu'!$O$10:$O$10000,'Chi tiết'!$O408))</f>
        <v/>
      </c>
      <c r="O408" s="266" t="str">
        <f ca="1">IF(TYPE(MATCH($D$6,OFFSET('Nhập liệu'!$C$10,O407,0):'Nhập liệu'!$C$10000,0)+O407)=16,"",MATCH($D$6,OFFSET('Nhập liệu'!$C$10,O407,0):'Nhập liệu'!$C$10000,0)+O407)</f>
        <v/>
      </c>
    </row>
    <row r="409" spans="2:15">
      <c r="B409" s="264" t="str">
        <f ca="1">IF($O409="","",INDEX('Nhập liệu'!$B$10:$B$10000,'Chi tiết'!$O409))</f>
        <v/>
      </c>
      <c r="C409" s="160" t="str">
        <f ca="1">IF($O409="","",INDEX('Nhập liệu'!$D$10:$D$10000,'Chi tiết'!$O409))</f>
        <v/>
      </c>
      <c r="D409" s="275" t="str">
        <f ca="1">IF($O409="","",INDEX('Nhập liệu'!$E$10:$E$10000,'Chi tiết'!$O409))</f>
        <v/>
      </c>
      <c r="E409" s="274" t="str">
        <f ca="1">IF($O409="","",INDEX('Nhập liệu'!$F$10:$F$10000,'Chi tiết'!$O409))</f>
        <v/>
      </c>
      <c r="F409" s="275" t="str">
        <f ca="1">IF($O409="","",INDEX('Nhập liệu'!$G$10:$G$10000,'Chi tiết'!$O409))</f>
        <v/>
      </c>
      <c r="G409" s="275" t="str">
        <f ca="1">IF($O409="","",INDEX('Nhập liệu'!$H$10:$H$10000,'Chi tiết'!$O409))</f>
        <v/>
      </c>
      <c r="H409" s="275" t="str">
        <f ca="1">IF($O409="","",INDEX('Nhập liệu'!$I$10:$I$10000,'Chi tiết'!$O409))</f>
        <v/>
      </c>
      <c r="I409" s="275" t="str">
        <f ca="1">IF($O409="","",INDEX('Nhập liệu'!$J$10:$J$10000,'Chi tiết'!$O409))</f>
        <v/>
      </c>
      <c r="J409" s="275" t="str">
        <f ca="1">IF($O409="","",INDEX('Nhập liệu'!$K$10:$K$10000,'Chi tiết'!$O409))</f>
        <v/>
      </c>
      <c r="K409" s="275" t="str">
        <f ca="1">IF($O409="","",INDEX('Nhập liệu'!$L$10:$L$10000,'Chi tiết'!$O409))</f>
        <v/>
      </c>
      <c r="L409" s="275" t="str">
        <f ca="1">IF($O409="","",INDEX('Nhập liệu'!$M$10:$M$10000,'Chi tiết'!$O409))</f>
        <v/>
      </c>
      <c r="M409" s="275" t="str">
        <f ca="1">IF($O409="","",INDEX('Nhập liệu'!$N$10:$N$10000,'Chi tiết'!$O409))</f>
        <v/>
      </c>
      <c r="N409" s="275" t="str">
        <f ca="1">IF($O409="","",INDEX('Nhập liệu'!$O$10:$O$10000,'Chi tiết'!$O409))</f>
        <v/>
      </c>
      <c r="O409" s="266" t="str">
        <f ca="1">IF(TYPE(MATCH($D$6,OFFSET('Nhập liệu'!$C$10,O408,0):'Nhập liệu'!$C$10000,0)+O408)=16,"",MATCH($D$6,OFFSET('Nhập liệu'!$C$10,O408,0):'Nhập liệu'!$C$10000,0)+O408)</f>
        <v/>
      </c>
    </row>
    <row r="410" spans="2:15">
      <c r="B410" s="264" t="str">
        <f ca="1">IF($O410="","",INDEX('Nhập liệu'!$B$10:$B$10000,'Chi tiết'!$O410))</f>
        <v/>
      </c>
      <c r="C410" s="160" t="str">
        <f ca="1">IF($O410="","",INDEX('Nhập liệu'!$D$10:$D$10000,'Chi tiết'!$O410))</f>
        <v/>
      </c>
      <c r="D410" s="275" t="str">
        <f ca="1">IF($O410="","",INDEX('Nhập liệu'!$E$10:$E$10000,'Chi tiết'!$O410))</f>
        <v/>
      </c>
      <c r="E410" s="274" t="str">
        <f ca="1">IF($O410="","",INDEX('Nhập liệu'!$F$10:$F$10000,'Chi tiết'!$O410))</f>
        <v/>
      </c>
      <c r="F410" s="275" t="str">
        <f ca="1">IF($O410="","",INDEX('Nhập liệu'!$G$10:$G$10000,'Chi tiết'!$O410))</f>
        <v/>
      </c>
      <c r="G410" s="275" t="str">
        <f ca="1">IF($O410="","",INDEX('Nhập liệu'!$H$10:$H$10000,'Chi tiết'!$O410))</f>
        <v/>
      </c>
      <c r="H410" s="275" t="str">
        <f ca="1">IF($O410="","",INDEX('Nhập liệu'!$I$10:$I$10000,'Chi tiết'!$O410))</f>
        <v/>
      </c>
      <c r="I410" s="275" t="str">
        <f ca="1">IF($O410="","",INDEX('Nhập liệu'!$J$10:$J$10000,'Chi tiết'!$O410))</f>
        <v/>
      </c>
      <c r="J410" s="275" t="str">
        <f ca="1">IF($O410="","",INDEX('Nhập liệu'!$K$10:$K$10000,'Chi tiết'!$O410))</f>
        <v/>
      </c>
      <c r="K410" s="275" t="str">
        <f ca="1">IF($O410="","",INDEX('Nhập liệu'!$L$10:$L$10000,'Chi tiết'!$O410))</f>
        <v/>
      </c>
      <c r="L410" s="275" t="str">
        <f ca="1">IF($O410="","",INDEX('Nhập liệu'!$M$10:$M$10000,'Chi tiết'!$O410))</f>
        <v/>
      </c>
      <c r="M410" s="275" t="str">
        <f ca="1">IF($O410="","",INDEX('Nhập liệu'!$N$10:$N$10000,'Chi tiết'!$O410))</f>
        <v/>
      </c>
      <c r="N410" s="275" t="str">
        <f ca="1">IF($O410="","",INDEX('Nhập liệu'!$O$10:$O$10000,'Chi tiết'!$O410))</f>
        <v/>
      </c>
      <c r="O410" s="266" t="str">
        <f ca="1">IF(TYPE(MATCH($D$6,OFFSET('Nhập liệu'!$C$10,O409,0):'Nhập liệu'!$C$10000,0)+O409)=16,"",MATCH($D$6,OFFSET('Nhập liệu'!$C$10,O409,0):'Nhập liệu'!$C$10000,0)+O409)</f>
        <v/>
      </c>
    </row>
    <row r="411" spans="2:15">
      <c r="B411" s="264" t="str">
        <f ca="1">IF($O411="","",INDEX('Nhập liệu'!$B$10:$B$10000,'Chi tiết'!$O411))</f>
        <v/>
      </c>
      <c r="C411" s="160" t="str">
        <f ca="1">IF($O411="","",INDEX('Nhập liệu'!$D$10:$D$10000,'Chi tiết'!$O411))</f>
        <v/>
      </c>
      <c r="D411" s="275" t="str">
        <f ca="1">IF($O411="","",INDEX('Nhập liệu'!$E$10:$E$10000,'Chi tiết'!$O411))</f>
        <v/>
      </c>
      <c r="E411" s="274" t="str">
        <f ca="1">IF($O411="","",INDEX('Nhập liệu'!$F$10:$F$10000,'Chi tiết'!$O411))</f>
        <v/>
      </c>
      <c r="F411" s="275" t="str">
        <f ca="1">IF($O411="","",INDEX('Nhập liệu'!$G$10:$G$10000,'Chi tiết'!$O411))</f>
        <v/>
      </c>
      <c r="G411" s="275" t="str">
        <f ca="1">IF($O411="","",INDEX('Nhập liệu'!$H$10:$H$10000,'Chi tiết'!$O411))</f>
        <v/>
      </c>
      <c r="H411" s="275" t="str">
        <f ca="1">IF($O411="","",INDEX('Nhập liệu'!$I$10:$I$10000,'Chi tiết'!$O411))</f>
        <v/>
      </c>
      <c r="I411" s="275" t="str">
        <f ca="1">IF($O411="","",INDEX('Nhập liệu'!$J$10:$J$10000,'Chi tiết'!$O411))</f>
        <v/>
      </c>
      <c r="J411" s="275" t="str">
        <f ca="1">IF($O411="","",INDEX('Nhập liệu'!$K$10:$K$10000,'Chi tiết'!$O411))</f>
        <v/>
      </c>
      <c r="K411" s="275" t="str">
        <f ca="1">IF($O411="","",INDEX('Nhập liệu'!$L$10:$L$10000,'Chi tiết'!$O411))</f>
        <v/>
      </c>
      <c r="L411" s="275" t="str">
        <f ca="1">IF($O411="","",INDEX('Nhập liệu'!$M$10:$M$10000,'Chi tiết'!$O411))</f>
        <v/>
      </c>
      <c r="M411" s="275" t="str">
        <f ca="1">IF($O411="","",INDEX('Nhập liệu'!$N$10:$N$10000,'Chi tiết'!$O411))</f>
        <v/>
      </c>
      <c r="N411" s="275" t="str">
        <f ca="1">IF($O411="","",INDEX('Nhập liệu'!$O$10:$O$10000,'Chi tiết'!$O411))</f>
        <v/>
      </c>
      <c r="O411" s="266" t="str">
        <f ca="1">IF(TYPE(MATCH($D$6,OFFSET('Nhập liệu'!$C$10,O410,0):'Nhập liệu'!$C$10000,0)+O410)=16,"",MATCH($D$6,OFFSET('Nhập liệu'!$C$10,O410,0):'Nhập liệu'!$C$10000,0)+O410)</f>
        <v/>
      </c>
    </row>
    <row r="412" spans="2:15">
      <c r="B412" s="264" t="str">
        <f ca="1">IF($O412="","",INDEX('Nhập liệu'!$B$10:$B$10000,'Chi tiết'!$O412))</f>
        <v/>
      </c>
      <c r="C412" s="160" t="str">
        <f ca="1">IF($O412="","",INDEX('Nhập liệu'!$D$10:$D$10000,'Chi tiết'!$O412))</f>
        <v/>
      </c>
      <c r="D412" s="275" t="str">
        <f ca="1">IF($O412="","",INDEX('Nhập liệu'!$E$10:$E$10000,'Chi tiết'!$O412))</f>
        <v/>
      </c>
      <c r="E412" s="274" t="str">
        <f ca="1">IF($O412="","",INDEX('Nhập liệu'!$F$10:$F$10000,'Chi tiết'!$O412))</f>
        <v/>
      </c>
      <c r="F412" s="275" t="str">
        <f ca="1">IF($O412="","",INDEX('Nhập liệu'!$G$10:$G$10000,'Chi tiết'!$O412))</f>
        <v/>
      </c>
      <c r="G412" s="275" t="str">
        <f ca="1">IF($O412="","",INDEX('Nhập liệu'!$H$10:$H$10000,'Chi tiết'!$O412))</f>
        <v/>
      </c>
      <c r="H412" s="275" t="str">
        <f ca="1">IF($O412="","",INDEX('Nhập liệu'!$I$10:$I$10000,'Chi tiết'!$O412))</f>
        <v/>
      </c>
      <c r="I412" s="275" t="str">
        <f ca="1">IF($O412="","",INDEX('Nhập liệu'!$J$10:$J$10000,'Chi tiết'!$O412))</f>
        <v/>
      </c>
      <c r="J412" s="275" t="str">
        <f ca="1">IF($O412="","",INDEX('Nhập liệu'!$K$10:$K$10000,'Chi tiết'!$O412))</f>
        <v/>
      </c>
      <c r="K412" s="275" t="str">
        <f ca="1">IF($O412="","",INDEX('Nhập liệu'!$L$10:$L$10000,'Chi tiết'!$O412))</f>
        <v/>
      </c>
      <c r="L412" s="275" t="str">
        <f ca="1">IF($O412="","",INDEX('Nhập liệu'!$M$10:$M$10000,'Chi tiết'!$O412))</f>
        <v/>
      </c>
      <c r="M412" s="275" t="str">
        <f ca="1">IF($O412="","",INDEX('Nhập liệu'!$N$10:$N$10000,'Chi tiết'!$O412))</f>
        <v/>
      </c>
      <c r="N412" s="275" t="str">
        <f ca="1">IF($O412="","",INDEX('Nhập liệu'!$O$10:$O$10000,'Chi tiết'!$O412))</f>
        <v/>
      </c>
      <c r="O412" s="266" t="str">
        <f ca="1">IF(TYPE(MATCH($D$6,OFFSET('Nhập liệu'!$C$10,O411,0):'Nhập liệu'!$C$10000,0)+O411)=16,"",MATCH($D$6,OFFSET('Nhập liệu'!$C$10,O411,0):'Nhập liệu'!$C$10000,0)+O411)</f>
        <v/>
      </c>
    </row>
    <row r="413" spans="2:15">
      <c r="B413" s="264" t="str">
        <f ca="1">IF($O413="","",INDEX('Nhập liệu'!$B$10:$B$10000,'Chi tiết'!$O413))</f>
        <v/>
      </c>
      <c r="C413" s="160" t="str">
        <f ca="1">IF($O413="","",INDEX('Nhập liệu'!$D$10:$D$10000,'Chi tiết'!$O413))</f>
        <v/>
      </c>
      <c r="D413" s="275" t="str">
        <f ca="1">IF($O413="","",INDEX('Nhập liệu'!$E$10:$E$10000,'Chi tiết'!$O413))</f>
        <v/>
      </c>
      <c r="E413" s="274" t="str">
        <f ca="1">IF($O413="","",INDEX('Nhập liệu'!$F$10:$F$10000,'Chi tiết'!$O413))</f>
        <v/>
      </c>
      <c r="F413" s="275" t="str">
        <f ca="1">IF($O413="","",INDEX('Nhập liệu'!$G$10:$G$10000,'Chi tiết'!$O413))</f>
        <v/>
      </c>
      <c r="G413" s="275" t="str">
        <f ca="1">IF($O413="","",INDEX('Nhập liệu'!$H$10:$H$10000,'Chi tiết'!$O413))</f>
        <v/>
      </c>
      <c r="H413" s="275" t="str">
        <f ca="1">IF($O413="","",INDEX('Nhập liệu'!$I$10:$I$10000,'Chi tiết'!$O413))</f>
        <v/>
      </c>
      <c r="I413" s="275" t="str">
        <f ca="1">IF($O413="","",INDEX('Nhập liệu'!$J$10:$J$10000,'Chi tiết'!$O413))</f>
        <v/>
      </c>
      <c r="J413" s="275" t="str">
        <f ca="1">IF($O413="","",INDEX('Nhập liệu'!$K$10:$K$10000,'Chi tiết'!$O413))</f>
        <v/>
      </c>
      <c r="K413" s="275" t="str">
        <f ca="1">IF($O413="","",INDEX('Nhập liệu'!$L$10:$L$10000,'Chi tiết'!$O413))</f>
        <v/>
      </c>
      <c r="L413" s="275" t="str">
        <f ca="1">IF($O413="","",INDEX('Nhập liệu'!$M$10:$M$10000,'Chi tiết'!$O413))</f>
        <v/>
      </c>
      <c r="M413" s="275" t="str">
        <f ca="1">IF($O413="","",INDEX('Nhập liệu'!$N$10:$N$10000,'Chi tiết'!$O413))</f>
        <v/>
      </c>
      <c r="N413" s="275" t="str">
        <f ca="1">IF($O413="","",INDEX('Nhập liệu'!$O$10:$O$10000,'Chi tiết'!$O413))</f>
        <v/>
      </c>
      <c r="O413" s="266" t="str">
        <f ca="1">IF(TYPE(MATCH($D$6,OFFSET('Nhập liệu'!$C$10,O412,0):'Nhập liệu'!$C$10000,0)+O412)=16,"",MATCH($D$6,OFFSET('Nhập liệu'!$C$10,O412,0):'Nhập liệu'!$C$10000,0)+O412)</f>
        <v/>
      </c>
    </row>
    <row r="414" spans="2:15">
      <c r="B414" s="264" t="str">
        <f ca="1">IF($O414="","",INDEX('Nhập liệu'!$B$10:$B$10000,'Chi tiết'!$O414))</f>
        <v/>
      </c>
      <c r="C414" s="160" t="str">
        <f ca="1">IF($O414="","",INDEX('Nhập liệu'!$D$10:$D$10000,'Chi tiết'!$O414))</f>
        <v/>
      </c>
      <c r="D414" s="275" t="str">
        <f ca="1">IF($O414="","",INDEX('Nhập liệu'!$E$10:$E$10000,'Chi tiết'!$O414))</f>
        <v/>
      </c>
      <c r="E414" s="274" t="str">
        <f ca="1">IF($O414="","",INDEX('Nhập liệu'!$F$10:$F$10000,'Chi tiết'!$O414))</f>
        <v/>
      </c>
      <c r="F414" s="275" t="str">
        <f ca="1">IF($O414="","",INDEX('Nhập liệu'!$G$10:$G$10000,'Chi tiết'!$O414))</f>
        <v/>
      </c>
      <c r="G414" s="275" t="str">
        <f ca="1">IF($O414="","",INDEX('Nhập liệu'!$H$10:$H$10000,'Chi tiết'!$O414))</f>
        <v/>
      </c>
      <c r="H414" s="275" t="str">
        <f ca="1">IF($O414="","",INDEX('Nhập liệu'!$I$10:$I$10000,'Chi tiết'!$O414))</f>
        <v/>
      </c>
      <c r="I414" s="275" t="str">
        <f ca="1">IF($O414="","",INDEX('Nhập liệu'!$J$10:$J$10000,'Chi tiết'!$O414))</f>
        <v/>
      </c>
      <c r="J414" s="275" t="str">
        <f ca="1">IF($O414="","",INDEX('Nhập liệu'!$K$10:$K$10000,'Chi tiết'!$O414))</f>
        <v/>
      </c>
      <c r="K414" s="275" t="str">
        <f ca="1">IF($O414="","",INDEX('Nhập liệu'!$L$10:$L$10000,'Chi tiết'!$O414))</f>
        <v/>
      </c>
      <c r="L414" s="275" t="str">
        <f ca="1">IF($O414="","",INDEX('Nhập liệu'!$M$10:$M$10000,'Chi tiết'!$O414))</f>
        <v/>
      </c>
      <c r="M414" s="275" t="str">
        <f ca="1">IF($O414="","",INDEX('Nhập liệu'!$N$10:$N$10000,'Chi tiết'!$O414))</f>
        <v/>
      </c>
      <c r="N414" s="275" t="str">
        <f ca="1">IF($O414="","",INDEX('Nhập liệu'!$O$10:$O$10000,'Chi tiết'!$O414))</f>
        <v/>
      </c>
      <c r="O414" s="266" t="str">
        <f ca="1">IF(TYPE(MATCH($D$6,OFFSET('Nhập liệu'!$C$10,O413,0):'Nhập liệu'!$C$10000,0)+O413)=16,"",MATCH($D$6,OFFSET('Nhập liệu'!$C$10,O413,0):'Nhập liệu'!$C$10000,0)+O413)</f>
        <v/>
      </c>
    </row>
    <row r="415" spans="2:15">
      <c r="B415" s="264" t="str">
        <f ca="1">IF($O415="","",INDEX('Nhập liệu'!$B$10:$B$10000,'Chi tiết'!$O415))</f>
        <v/>
      </c>
      <c r="C415" s="160" t="str">
        <f ca="1">IF($O415="","",INDEX('Nhập liệu'!$D$10:$D$10000,'Chi tiết'!$O415))</f>
        <v/>
      </c>
      <c r="D415" s="275" t="str">
        <f ca="1">IF($O415="","",INDEX('Nhập liệu'!$E$10:$E$10000,'Chi tiết'!$O415))</f>
        <v/>
      </c>
      <c r="E415" s="274" t="str">
        <f ca="1">IF($O415="","",INDEX('Nhập liệu'!$F$10:$F$10000,'Chi tiết'!$O415))</f>
        <v/>
      </c>
      <c r="F415" s="275" t="str">
        <f ca="1">IF($O415="","",INDEX('Nhập liệu'!$G$10:$G$10000,'Chi tiết'!$O415))</f>
        <v/>
      </c>
      <c r="G415" s="275" t="str">
        <f ca="1">IF($O415="","",INDEX('Nhập liệu'!$H$10:$H$10000,'Chi tiết'!$O415))</f>
        <v/>
      </c>
      <c r="H415" s="275" t="str">
        <f ca="1">IF($O415="","",INDEX('Nhập liệu'!$I$10:$I$10000,'Chi tiết'!$O415))</f>
        <v/>
      </c>
      <c r="I415" s="275" t="str">
        <f ca="1">IF($O415="","",INDEX('Nhập liệu'!$J$10:$J$10000,'Chi tiết'!$O415))</f>
        <v/>
      </c>
      <c r="J415" s="275" t="str">
        <f ca="1">IF($O415="","",INDEX('Nhập liệu'!$K$10:$K$10000,'Chi tiết'!$O415))</f>
        <v/>
      </c>
      <c r="K415" s="275" t="str">
        <f ca="1">IF($O415="","",INDEX('Nhập liệu'!$L$10:$L$10000,'Chi tiết'!$O415))</f>
        <v/>
      </c>
      <c r="L415" s="275" t="str">
        <f ca="1">IF($O415="","",INDEX('Nhập liệu'!$M$10:$M$10000,'Chi tiết'!$O415))</f>
        <v/>
      </c>
      <c r="M415" s="275" t="str">
        <f ca="1">IF($O415="","",INDEX('Nhập liệu'!$N$10:$N$10000,'Chi tiết'!$O415))</f>
        <v/>
      </c>
      <c r="N415" s="275" t="str">
        <f ca="1">IF($O415="","",INDEX('Nhập liệu'!$O$10:$O$10000,'Chi tiết'!$O415))</f>
        <v/>
      </c>
      <c r="O415" s="266" t="str">
        <f ca="1">IF(TYPE(MATCH($D$6,OFFSET('Nhập liệu'!$C$10,O414,0):'Nhập liệu'!$C$10000,0)+O414)=16,"",MATCH($D$6,OFFSET('Nhập liệu'!$C$10,O414,0):'Nhập liệu'!$C$10000,0)+O414)</f>
        <v/>
      </c>
    </row>
    <row r="416" spans="2:15">
      <c r="B416" s="264" t="str">
        <f ca="1">IF($O416="","",INDEX('Nhập liệu'!$B$10:$B$10000,'Chi tiết'!$O416))</f>
        <v/>
      </c>
      <c r="C416" s="160" t="str">
        <f ca="1">IF($O416="","",INDEX('Nhập liệu'!$D$10:$D$10000,'Chi tiết'!$O416))</f>
        <v/>
      </c>
      <c r="D416" s="275" t="str">
        <f ca="1">IF($O416="","",INDEX('Nhập liệu'!$E$10:$E$10000,'Chi tiết'!$O416))</f>
        <v/>
      </c>
      <c r="E416" s="274" t="str">
        <f ca="1">IF($O416="","",INDEX('Nhập liệu'!$F$10:$F$10000,'Chi tiết'!$O416))</f>
        <v/>
      </c>
      <c r="F416" s="275" t="str">
        <f ca="1">IF($O416="","",INDEX('Nhập liệu'!$G$10:$G$10000,'Chi tiết'!$O416))</f>
        <v/>
      </c>
      <c r="G416" s="275" t="str">
        <f ca="1">IF($O416="","",INDEX('Nhập liệu'!$H$10:$H$10000,'Chi tiết'!$O416))</f>
        <v/>
      </c>
      <c r="H416" s="275" t="str">
        <f ca="1">IF($O416="","",INDEX('Nhập liệu'!$I$10:$I$10000,'Chi tiết'!$O416))</f>
        <v/>
      </c>
      <c r="I416" s="275" t="str">
        <f ca="1">IF($O416="","",INDEX('Nhập liệu'!$J$10:$J$10000,'Chi tiết'!$O416))</f>
        <v/>
      </c>
      <c r="J416" s="275" t="str">
        <f ca="1">IF($O416="","",INDEX('Nhập liệu'!$K$10:$K$10000,'Chi tiết'!$O416))</f>
        <v/>
      </c>
      <c r="K416" s="275" t="str">
        <f ca="1">IF($O416="","",INDEX('Nhập liệu'!$L$10:$L$10000,'Chi tiết'!$O416))</f>
        <v/>
      </c>
      <c r="L416" s="275" t="str">
        <f ca="1">IF($O416="","",INDEX('Nhập liệu'!$M$10:$M$10000,'Chi tiết'!$O416))</f>
        <v/>
      </c>
      <c r="M416" s="275" t="str">
        <f ca="1">IF($O416="","",INDEX('Nhập liệu'!$N$10:$N$10000,'Chi tiết'!$O416))</f>
        <v/>
      </c>
      <c r="N416" s="275" t="str">
        <f ca="1">IF($O416="","",INDEX('Nhập liệu'!$O$10:$O$10000,'Chi tiết'!$O416))</f>
        <v/>
      </c>
      <c r="O416" s="266" t="str">
        <f ca="1">IF(TYPE(MATCH($D$6,OFFSET('Nhập liệu'!$C$10,O415,0):'Nhập liệu'!$C$10000,0)+O415)=16,"",MATCH($D$6,OFFSET('Nhập liệu'!$C$10,O415,0):'Nhập liệu'!$C$10000,0)+O415)</f>
        <v/>
      </c>
    </row>
    <row r="417" spans="2:15">
      <c r="B417" s="264" t="str">
        <f ca="1">IF($O417="","",INDEX('Nhập liệu'!$B$10:$B$10000,'Chi tiết'!$O417))</f>
        <v/>
      </c>
      <c r="C417" s="160" t="str">
        <f ca="1">IF($O417="","",INDEX('Nhập liệu'!$D$10:$D$10000,'Chi tiết'!$O417))</f>
        <v/>
      </c>
      <c r="D417" s="275" t="str">
        <f ca="1">IF($O417="","",INDEX('Nhập liệu'!$E$10:$E$10000,'Chi tiết'!$O417))</f>
        <v/>
      </c>
      <c r="E417" s="274" t="str">
        <f ca="1">IF($O417="","",INDEX('Nhập liệu'!$F$10:$F$10000,'Chi tiết'!$O417))</f>
        <v/>
      </c>
      <c r="F417" s="275" t="str">
        <f ca="1">IF($O417="","",INDEX('Nhập liệu'!$G$10:$G$10000,'Chi tiết'!$O417))</f>
        <v/>
      </c>
      <c r="G417" s="275" t="str">
        <f ca="1">IF($O417="","",INDEX('Nhập liệu'!$H$10:$H$10000,'Chi tiết'!$O417))</f>
        <v/>
      </c>
      <c r="H417" s="275" t="str">
        <f ca="1">IF($O417="","",INDEX('Nhập liệu'!$I$10:$I$10000,'Chi tiết'!$O417))</f>
        <v/>
      </c>
      <c r="I417" s="275" t="str">
        <f ca="1">IF($O417="","",INDEX('Nhập liệu'!$J$10:$J$10000,'Chi tiết'!$O417))</f>
        <v/>
      </c>
      <c r="J417" s="275" t="str">
        <f ca="1">IF($O417="","",INDEX('Nhập liệu'!$K$10:$K$10000,'Chi tiết'!$O417))</f>
        <v/>
      </c>
      <c r="K417" s="275" t="str">
        <f ca="1">IF($O417="","",INDEX('Nhập liệu'!$L$10:$L$10000,'Chi tiết'!$O417))</f>
        <v/>
      </c>
      <c r="L417" s="275" t="str">
        <f ca="1">IF($O417="","",INDEX('Nhập liệu'!$M$10:$M$10000,'Chi tiết'!$O417))</f>
        <v/>
      </c>
      <c r="M417" s="275" t="str">
        <f ca="1">IF($O417="","",INDEX('Nhập liệu'!$N$10:$N$10000,'Chi tiết'!$O417))</f>
        <v/>
      </c>
      <c r="N417" s="275" t="str">
        <f ca="1">IF($O417="","",INDEX('Nhập liệu'!$O$10:$O$10000,'Chi tiết'!$O417))</f>
        <v/>
      </c>
      <c r="O417" s="266" t="str">
        <f ca="1">IF(TYPE(MATCH($D$6,OFFSET('Nhập liệu'!$C$10,O416,0):'Nhập liệu'!$C$10000,0)+O416)=16,"",MATCH($D$6,OFFSET('Nhập liệu'!$C$10,O416,0):'Nhập liệu'!$C$10000,0)+O416)</f>
        <v/>
      </c>
    </row>
    <row r="418" spans="2:15">
      <c r="B418" s="264" t="str">
        <f ca="1">IF($O418="","",INDEX('Nhập liệu'!$B$10:$B$10000,'Chi tiết'!$O418))</f>
        <v/>
      </c>
      <c r="C418" s="160" t="str">
        <f ca="1">IF($O418="","",INDEX('Nhập liệu'!$D$10:$D$10000,'Chi tiết'!$O418))</f>
        <v/>
      </c>
      <c r="D418" s="275" t="str">
        <f ca="1">IF($O418="","",INDEX('Nhập liệu'!$E$10:$E$10000,'Chi tiết'!$O418))</f>
        <v/>
      </c>
      <c r="E418" s="274" t="str">
        <f ca="1">IF($O418="","",INDEX('Nhập liệu'!$F$10:$F$10000,'Chi tiết'!$O418))</f>
        <v/>
      </c>
      <c r="F418" s="275" t="str">
        <f ca="1">IF($O418="","",INDEX('Nhập liệu'!$G$10:$G$10000,'Chi tiết'!$O418))</f>
        <v/>
      </c>
      <c r="G418" s="275" t="str">
        <f ca="1">IF($O418="","",INDEX('Nhập liệu'!$H$10:$H$10000,'Chi tiết'!$O418))</f>
        <v/>
      </c>
      <c r="H418" s="275" t="str">
        <f ca="1">IF($O418="","",INDEX('Nhập liệu'!$I$10:$I$10000,'Chi tiết'!$O418))</f>
        <v/>
      </c>
      <c r="I418" s="275" t="str">
        <f ca="1">IF($O418="","",INDEX('Nhập liệu'!$J$10:$J$10000,'Chi tiết'!$O418))</f>
        <v/>
      </c>
      <c r="J418" s="275" t="str">
        <f ca="1">IF($O418="","",INDEX('Nhập liệu'!$K$10:$K$10000,'Chi tiết'!$O418))</f>
        <v/>
      </c>
      <c r="K418" s="275" t="str">
        <f ca="1">IF($O418="","",INDEX('Nhập liệu'!$L$10:$L$10000,'Chi tiết'!$O418))</f>
        <v/>
      </c>
      <c r="L418" s="275" t="str">
        <f ca="1">IF($O418="","",INDEX('Nhập liệu'!$M$10:$M$10000,'Chi tiết'!$O418))</f>
        <v/>
      </c>
      <c r="M418" s="275" t="str">
        <f ca="1">IF($O418="","",INDEX('Nhập liệu'!$N$10:$N$10000,'Chi tiết'!$O418))</f>
        <v/>
      </c>
      <c r="N418" s="275" t="str">
        <f ca="1">IF($O418="","",INDEX('Nhập liệu'!$O$10:$O$10000,'Chi tiết'!$O418))</f>
        <v/>
      </c>
      <c r="O418" s="266" t="str">
        <f ca="1">IF(TYPE(MATCH($D$6,OFFSET('Nhập liệu'!$C$10,O417,0):'Nhập liệu'!$C$10000,0)+O417)=16,"",MATCH($D$6,OFFSET('Nhập liệu'!$C$10,O417,0):'Nhập liệu'!$C$10000,0)+O417)</f>
        <v/>
      </c>
    </row>
    <row r="419" spans="2:15">
      <c r="B419" s="264" t="str">
        <f ca="1">IF($O419="","",INDEX('Nhập liệu'!$B$10:$B$10000,'Chi tiết'!$O419))</f>
        <v/>
      </c>
      <c r="C419" s="160" t="str">
        <f ca="1">IF($O419="","",INDEX('Nhập liệu'!$D$10:$D$10000,'Chi tiết'!$O419))</f>
        <v/>
      </c>
      <c r="D419" s="275" t="str">
        <f ca="1">IF($O419="","",INDEX('Nhập liệu'!$E$10:$E$10000,'Chi tiết'!$O419))</f>
        <v/>
      </c>
      <c r="E419" s="274" t="str">
        <f ca="1">IF($O419="","",INDEX('Nhập liệu'!$F$10:$F$10000,'Chi tiết'!$O419))</f>
        <v/>
      </c>
      <c r="F419" s="275" t="str">
        <f ca="1">IF($O419="","",INDEX('Nhập liệu'!$G$10:$G$10000,'Chi tiết'!$O419))</f>
        <v/>
      </c>
      <c r="G419" s="275" t="str">
        <f ca="1">IF($O419="","",INDEX('Nhập liệu'!$H$10:$H$10000,'Chi tiết'!$O419))</f>
        <v/>
      </c>
      <c r="H419" s="275" t="str">
        <f ca="1">IF($O419="","",INDEX('Nhập liệu'!$I$10:$I$10000,'Chi tiết'!$O419))</f>
        <v/>
      </c>
      <c r="I419" s="275" t="str">
        <f ca="1">IF($O419="","",INDEX('Nhập liệu'!$J$10:$J$10000,'Chi tiết'!$O419))</f>
        <v/>
      </c>
      <c r="J419" s="275" t="str">
        <f ca="1">IF($O419="","",INDEX('Nhập liệu'!$K$10:$K$10000,'Chi tiết'!$O419))</f>
        <v/>
      </c>
      <c r="K419" s="275" t="str">
        <f ca="1">IF($O419="","",INDEX('Nhập liệu'!$L$10:$L$10000,'Chi tiết'!$O419))</f>
        <v/>
      </c>
      <c r="L419" s="275" t="str">
        <f ca="1">IF($O419="","",INDEX('Nhập liệu'!$M$10:$M$10000,'Chi tiết'!$O419))</f>
        <v/>
      </c>
      <c r="M419" s="275" t="str">
        <f ca="1">IF($O419="","",INDEX('Nhập liệu'!$N$10:$N$10000,'Chi tiết'!$O419))</f>
        <v/>
      </c>
      <c r="N419" s="275" t="str">
        <f ca="1">IF($O419="","",INDEX('Nhập liệu'!$O$10:$O$10000,'Chi tiết'!$O419))</f>
        <v/>
      </c>
      <c r="O419" s="266" t="str">
        <f ca="1">IF(TYPE(MATCH($D$6,OFFSET('Nhập liệu'!$C$10,O418,0):'Nhập liệu'!$C$10000,0)+O418)=16,"",MATCH($D$6,OFFSET('Nhập liệu'!$C$10,O418,0):'Nhập liệu'!$C$10000,0)+O418)</f>
        <v/>
      </c>
    </row>
    <row r="420" spans="2:15">
      <c r="B420" s="264" t="str">
        <f ca="1">IF($O420="","",INDEX('Nhập liệu'!$B$10:$B$10000,'Chi tiết'!$O420))</f>
        <v/>
      </c>
      <c r="C420" s="160" t="str">
        <f ca="1">IF($O420="","",INDEX('Nhập liệu'!$D$10:$D$10000,'Chi tiết'!$O420))</f>
        <v/>
      </c>
      <c r="D420" s="275" t="str">
        <f ca="1">IF($O420="","",INDEX('Nhập liệu'!$E$10:$E$10000,'Chi tiết'!$O420))</f>
        <v/>
      </c>
      <c r="E420" s="274" t="str">
        <f ca="1">IF($O420="","",INDEX('Nhập liệu'!$F$10:$F$10000,'Chi tiết'!$O420))</f>
        <v/>
      </c>
      <c r="F420" s="275" t="str">
        <f ca="1">IF($O420="","",INDEX('Nhập liệu'!$G$10:$G$10000,'Chi tiết'!$O420))</f>
        <v/>
      </c>
      <c r="G420" s="275" t="str">
        <f ca="1">IF($O420="","",INDEX('Nhập liệu'!$H$10:$H$10000,'Chi tiết'!$O420))</f>
        <v/>
      </c>
      <c r="H420" s="275" t="str">
        <f ca="1">IF($O420="","",INDEX('Nhập liệu'!$I$10:$I$10000,'Chi tiết'!$O420))</f>
        <v/>
      </c>
      <c r="I420" s="275" t="str">
        <f ca="1">IF($O420="","",INDEX('Nhập liệu'!$J$10:$J$10000,'Chi tiết'!$O420))</f>
        <v/>
      </c>
      <c r="J420" s="275" t="str">
        <f ca="1">IF($O420="","",INDEX('Nhập liệu'!$K$10:$K$10000,'Chi tiết'!$O420))</f>
        <v/>
      </c>
      <c r="K420" s="275" t="str">
        <f ca="1">IF($O420="","",INDEX('Nhập liệu'!$L$10:$L$10000,'Chi tiết'!$O420))</f>
        <v/>
      </c>
      <c r="L420" s="275" t="str">
        <f ca="1">IF($O420="","",INDEX('Nhập liệu'!$M$10:$M$10000,'Chi tiết'!$O420))</f>
        <v/>
      </c>
      <c r="M420" s="275" t="str">
        <f ca="1">IF($O420="","",INDEX('Nhập liệu'!$N$10:$N$10000,'Chi tiết'!$O420))</f>
        <v/>
      </c>
      <c r="N420" s="275" t="str">
        <f ca="1">IF($O420="","",INDEX('Nhập liệu'!$O$10:$O$10000,'Chi tiết'!$O420))</f>
        <v/>
      </c>
      <c r="O420" s="266" t="str">
        <f ca="1">IF(TYPE(MATCH($D$6,OFFSET('Nhập liệu'!$C$10,O419,0):'Nhập liệu'!$C$10000,0)+O419)=16,"",MATCH($D$6,OFFSET('Nhập liệu'!$C$10,O419,0):'Nhập liệu'!$C$10000,0)+O419)</f>
        <v/>
      </c>
    </row>
    <row r="421" spans="2:15">
      <c r="B421" s="264" t="str">
        <f ca="1">IF($O421="","",INDEX('Nhập liệu'!$B$10:$B$10000,'Chi tiết'!$O421))</f>
        <v/>
      </c>
      <c r="C421" s="160" t="str">
        <f ca="1">IF($O421="","",INDEX('Nhập liệu'!$D$10:$D$10000,'Chi tiết'!$O421))</f>
        <v/>
      </c>
      <c r="D421" s="275" t="str">
        <f ca="1">IF($O421="","",INDEX('Nhập liệu'!$E$10:$E$10000,'Chi tiết'!$O421))</f>
        <v/>
      </c>
      <c r="E421" s="274" t="str">
        <f ca="1">IF($O421="","",INDEX('Nhập liệu'!$F$10:$F$10000,'Chi tiết'!$O421))</f>
        <v/>
      </c>
      <c r="F421" s="275" t="str">
        <f ca="1">IF($O421="","",INDEX('Nhập liệu'!$G$10:$G$10000,'Chi tiết'!$O421))</f>
        <v/>
      </c>
      <c r="G421" s="275" t="str">
        <f ca="1">IF($O421="","",INDEX('Nhập liệu'!$H$10:$H$10000,'Chi tiết'!$O421))</f>
        <v/>
      </c>
      <c r="H421" s="275" t="str">
        <f ca="1">IF($O421="","",INDEX('Nhập liệu'!$I$10:$I$10000,'Chi tiết'!$O421))</f>
        <v/>
      </c>
      <c r="I421" s="275" t="str">
        <f ca="1">IF($O421="","",INDEX('Nhập liệu'!$J$10:$J$10000,'Chi tiết'!$O421))</f>
        <v/>
      </c>
      <c r="J421" s="275" t="str">
        <f ca="1">IF($O421="","",INDEX('Nhập liệu'!$K$10:$K$10000,'Chi tiết'!$O421))</f>
        <v/>
      </c>
      <c r="K421" s="275" t="str">
        <f ca="1">IF($O421="","",INDEX('Nhập liệu'!$L$10:$L$10000,'Chi tiết'!$O421))</f>
        <v/>
      </c>
      <c r="L421" s="275" t="str">
        <f ca="1">IF($O421="","",INDEX('Nhập liệu'!$M$10:$M$10000,'Chi tiết'!$O421))</f>
        <v/>
      </c>
      <c r="M421" s="275" t="str">
        <f ca="1">IF($O421="","",INDEX('Nhập liệu'!$N$10:$N$10000,'Chi tiết'!$O421))</f>
        <v/>
      </c>
      <c r="N421" s="275" t="str">
        <f ca="1">IF($O421="","",INDEX('Nhập liệu'!$O$10:$O$10000,'Chi tiết'!$O421))</f>
        <v/>
      </c>
      <c r="O421" s="266" t="str">
        <f ca="1">IF(TYPE(MATCH($D$6,OFFSET('Nhập liệu'!$C$10,O420,0):'Nhập liệu'!$C$10000,0)+O420)=16,"",MATCH($D$6,OFFSET('Nhập liệu'!$C$10,O420,0):'Nhập liệu'!$C$10000,0)+O420)</f>
        <v/>
      </c>
    </row>
    <row r="422" spans="2:15">
      <c r="B422" s="264" t="str">
        <f ca="1">IF($O422="","",INDEX('Nhập liệu'!$B$10:$B$10000,'Chi tiết'!$O422))</f>
        <v/>
      </c>
      <c r="C422" s="160" t="str">
        <f ca="1">IF($O422="","",INDEX('Nhập liệu'!$D$10:$D$10000,'Chi tiết'!$O422))</f>
        <v/>
      </c>
      <c r="D422" s="275" t="str">
        <f ca="1">IF($O422="","",INDEX('Nhập liệu'!$E$10:$E$10000,'Chi tiết'!$O422))</f>
        <v/>
      </c>
      <c r="E422" s="274" t="str">
        <f ca="1">IF($O422="","",INDEX('Nhập liệu'!$F$10:$F$10000,'Chi tiết'!$O422))</f>
        <v/>
      </c>
      <c r="F422" s="275" t="str">
        <f ca="1">IF($O422="","",INDEX('Nhập liệu'!$G$10:$G$10000,'Chi tiết'!$O422))</f>
        <v/>
      </c>
      <c r="G422" s="275" t="str">
        <f ca="1">IF($O422="","",INDEX('Nhập liệu'!$H$10:$H$10000,'Chi tiết'!$O422))</f>
        <v/>
      </c>
      <c r="H422" s="275" t="str">
        <f ca="1">IF($O422="","",INDEX('Nhập liệu'!$I$10:$I$10000,'Chi tiết'!$O422))</f>
        <v/>
      </c>
      <c r="I422" s="275" t="str">
        <f ca="1">IF($O422="","",INDEX('Nhập liệu'!$J$10:$J$10000,'Chi tiết'!$O422))</f>
        <v/>
      </c>
      <c r="J422" s="275" t="str">
        <f ca="1">IF($O422="","",INDEX('Nhập liệu'!$K$10:$K$10000,'Chi tiết'!$O422))</f>
        <v/>
      </c>
      <c r="K422" s="275" t="str">
        <f ca="1">IF($O422="","",INDEX('Nhập liệu'!$L$10:$L$10000,'Chi tiết'!$O422))</f>
        <v/>
      </c>
      <c r="L422" s="275" t="str">
        <f ca="1">IF($O422="","",INDEX('Nhập liệu'!$M$10:$M$10000,'Chi tiết'!$O422))</f>
        <v/>
      </c>
      <c r="M422" s="275" t="str">
        <f ca="1">IF($O422="","",INDEX('Nhập liệu'!$N$10:$N$10000,'Chi tiết'!$O422))</f>
        <v/>
      </c>
      <c r="N422" s="275" t="str">
        <f ca="1">IF($O422="","",INDEX('Nhập liệu'!$O$10:$O$10000,'Chi tiết'!$O422))</f>
        <v/>
      </c>
      <c r="O422" s="266" t="str">
        <f ca="1">IF(TYPE(MATCH($D$6,OFFSET('Nhập liệu'!$C$10,O421,0):'Nhập liệu'!$C$10000,0)+O421)=16,"",MATCH($D$6,OFFSET('Nhập liệu'!$C$10,O421,0):'Nhập liệu'!$C$10000,0)+O421)</f>
        <v/>
      </c>
    </row>
    <row r="423" spans="2:15">
      <c r="B423" s="264" t="str">
        <f ca="1">IF($O423="","",INDEX('Nhập liệu'!$B$10:$B$10000,'Chi tiết'!$O423))</f>
        <v/>
      </c>
      <c r="C423" s="160" t="str">
        <f ca="1">IF($O423="","",INDEX('Nhập liệu'!$D$10:$D$10000,'Chi tiết'!$O423))</f>
        <v/>
      </c>
      <c r="D423" s="275" t="str">
        <f ca="1">IF($O423="","",INDEX('Nhập liệu'!$E$10:$E$10000,'Chi tiết'!$O423))</f>
        <v/>
      </c>
      <c r="E423" s="274" t="str">
        <f ca="1">IF($O423="","",INDEX('Nhập liệu'!$F$10:$F$10000,'Chi tiết'!$O423))</f>
        <v/>
      </c>
      <c r="F423" s="275" t="str">
        <f ca="1">IF($O423="","",INDEX('Nhập liệu'!$G$10:$G$10000,'Chi tiết'!$O423))</f>
        <v/>
      </c>
      <c r="G423" s="275" t="str">
        <f ca="1">IF($O423="","",INDEX('Nhập liệu'!$H$10:$H$10000,'Chi tiết'!$O423))</f>
        <v/>
      </c>
      <c r="H423" s="275" t="str">
        <f ca="1">IF($O423="","",INDEX('Nhập liệu'!$I$10:$I$10000,'Chi tiết'!$O423))</f>
        <v/>
      </c>
      <c r="I423" s="275" t="str">
        <f ca="1">IF($O423="","",INDEX('Nhập liệu'!$J$10:$J$10000,'Chi tiết'!$O423))</f>
        <v/>
      </c>
      <c r="J423" s="275" t="str">
        <f ca="1">IF($O423="","",INDEX('Nhập liệu'!$K$10:$K$10000,'Chi tiết'!$O423))</f>
        <v/>
      </c>
      <c r="K423" s="275" t="str">
        <f ca="1">IF($O423="","",INDEX('Nhập liệu'!$L$10:$L$10000,'Chi tiết'!$O423))</f>
        <v/>
      </c>
      <c r="L423" s="275" t="str">
        <f ca="1">IF($O423="","",INDEX('Nhập liệu'!$M$10:$M$10000,'Chi tiết'!$O423))</f>
        <v/>
      </c>
      <c r="M423" s="275" t="str">
        <f ca="1">IF($O423="","",INDEX('Nhập liệu'!$N$10:$N$10000,'Chi tiết'!$O423))</f>
        <v/>
      </c>
      <c r="N423" s="275" t="str">
        <f ca="1">IF($O423="","",INDEX('Nhập liệu'!$O$10:$O$10000,'Chi tiết'!$O423))</f>
        <v/>
      </c>
      <c r="O423" s="266" t="str">
        <f ca="1">IF(TYPE(MATCH($D$6,OFFSET('Nhập liệu'!$C$10,O422,0):'Nhập liệu'!$C$10000,0)+O422)=16,"",MATCH($D$6,OFFSET('Nhập liệu'!$C$10,O422,0):'Nhập liệu'!$C$10000,0)+O422)</f>
        <v/>
      </c>
    </row>
    <row r="424" spans="2:15">
      <c r="B424" s="264" t="str">
        <f ca="1">IF($O424="","",INDEX('Nhập liệu'!$B$10:$B$10000,'Chi tiết'!$O424))</f>
        <v/>
      </c>
      <c r="C424" s="160" t="str">
        <f ca="1">IF($O424="","",INDEX('Nhập liệu'!$D$10:$D$10000,'Chi tiết'!$O424))</f>
        <v/>
      </c>
      <c r="D424" s="275" t="str">
        <f ca="1">IF($O424="","",INDEX('Nhập liệu'!$E$10:$E$10000,'Chi tiết'!$O424))</f>
        <v/>
      </c>
      <c r="E424" s="274" t="str">
        <f ca="1">IF($O424="","",INDEX('Nhập liệu'!$F$10:$F$10000,'Chi tiết'!$O424))</f>
        <v/>
      </c>
      <c r="F424" s="275" t="str">
        <f ca="1">IF($O424="","",INDEX('Nhập liệu'!$G$10:$G$10000,'Chi tiết'!$O424))</f>
        <v/>
      </c>
      <c r="G424" s="275" t="str">
        <f ca="1">IF($O424="","",INDEX('Nhập liệu'!$H$10:$H$10000,'Chi tiết'!$O424))</f>
        <v/>
      </c>
      <c r="H424" s="275" t="str">
        <f ca="1">IF($O424="","",INDEX('Nhập liệu'!$I$10:$I$10000,'Chi tiết'!$O424))</f>
        <v/>
      </c>
      <c r="I424" s="275" t="str">
        <f ca="1">IF($O424="","",INDEX('Nhập liệu'!$J$10:$J$10000,'Chi tiết'!$O424))</f>
        <v/>
      </c>
      <c r="J424" s="275" t="str">
        <f ca="1">IF($O424="","",INDEX('Nhập liệu'!$K$10:$K$10000,'Chi tiết'!$O424))</f>
        <v/>
      </c>
      <c r="K424" s="275" t="str">
        <f ca="1">IF($O424="","",INDEX('Nhập liệu'!$L$10:$L$10000,'Chi tiết'!$O424))</f>
        <v/>
      </c>
      <c r="L424" s="275" t="str">
        <f ca="1">IF($O424="","",INDEX('Nhập liệu'!$M$10:$M$10000,'Chi tiết'!$O424))</f>
        <v/>
      </c>
      <c r="M424" s="275" t="str">
        <f ca="1">IF($O424="","",INDEX('Nhập liệu'!$N$10:$N$10000,'Chi tiết'!$O424))</f>
        <v/>
      </c>
      <c r="N424" s="275" t="str">
        <f ca="1">IF($O424="","",INDEX('Nhập liệu'!$O$10:$O$10000,'Chi tiết'!$O424))</f>
        <v/>
      </c>
      <c r="O424" s="266" t="str">
        <f ca="1">IF(TYPE(MATCH($D$6,OFFSET('Nhập liệu'!$C$10,O423,0):'Nhập liệu'!$C$10000,0)+O423)=16,"",MATCH($D$6,OFFSET('Nhập liệu'!$C$10,O423,0):'Nhập liệu'!$C$10000,0)+O423)</f>
        <v/>
      </c>
    </row>
    <row r="425" spans="2:15">
      <c r="B425" s="264" t="str">
        <f ca="1">IF($O425="","",INDEX('Nhập liệu'!$B$10:$B$10000,'Chi tiết'!$O425))</f>
        <v/>
      </c>
      <c r="C425" s="160" t="str">
        <f ca="1">IF($O425="","",INDEX('Nhập liệu'!$D$10:$D$10000,'Chi tiết'!$O425))</f>
        <v/>
      </c>
      <c r="D425" s="275" t="str">
        <f ca="1">IF($O425="","",INDEX('Nhập liệu'!$E$10:$E$10000,'Chi tiết'!$O425))</f>
        <v/>
      </c>
      <c r="E425" s="274" t="str">
        <f ca="1">IF($O425="","",INDEX('Nhập liệu'!$F$10:$F$10000,'Chi tiết'!$O425))</f>
        <v/>
      </c>
      <c r="F425" s="275" t="str">
        <f ca="1">IF($O425="","",INDEX('Nhập liệu'!$G$10:$G$10000,'Chi tiết'!$O425))</f>
        <v/>
      </c>
      <c r="G425" s="275" t="str">
        <f ca="1">IF($O425="","",INDEX('Nhập liệu'!$H$10:$H$10000,'Chi tiết'!$O425))</f>
        <v/>
      </c>
      <c r="H425" s="275" t="str">
        <f ca="1">IF($O425="","",INDEX('Nhập liệu'!$I$10:$I$10000,'Chi tiết'!$O425))</f>
        <v/>
      </c>
      <c r="I425" s="275" t="str">
        <f ca="1">IF($O425="","",INDEX('Nhập liệu'!$J$10:$J$10000,'Chi tiết'!$O425))</f>
        <v/>
      </c>
      <c r="J425" s="275" t="str">
        <f ca="1">IF($O425="","",INDEX('Nhập liệu'!$K$10:$K$10000,'Chi tiết'!$O425))</f>
        <v/>
      </c>
      <c r="K425" s="275" t="str">
        <f ca="1">IF($O425="","",INDEX('Nhập liệu'!$L$10:$L$10000,'Chi tiết'!$O425))</f>
        <v/>
      </c>
      <c r="L425" s="275" t="str">
        <f ca="1">IF($O425="","",INDEX('Nhập liệu'!$M$10:$M$10000,'Chi tiết'!$O425))</f>
        <v/>
      </c>
      <c r="M425" s="275" t="str">
        <f ca="1">IF($O425="","",INDEX('Nhập liệu'!$N$10:$N$10000,'Chi tiết'!$O425))</f>
        <v/>
      </c>
      <c r="N425" s="275" t="str">
        <f ca="1">IF($O425="","",INDEX('Nhập liệu'!$O$10:$O$10000,'Chi tiết'!$O425))</f>
        <v/>
      </c>
      <c r="O425" s="266" t="str">
        <f ca="1">IF(TYPE(MATCH($D$6,OFFSET('Nhập liệu'!$C$10,O424,0):'Nhập liệu'!$C$10000,0)+O424)=16,"",MATCH($D$6,OFFSET('Nhập liệu'!$C$10,O424,0):'Nhập liệu'!$C$10000,0)+O424)</f>
        <v/>
      </c>
    </row>
    <row r="426" spans="2:15">
      <c r="B426" s="264" t="str">
        <f ca="1">IF($O426="","",INDEX('Nhập liệu'!$B$10:$B$10000,'Chi tiết'!$O426))</f>
        <v/>
      </c>
      <c r="C426" s="160" t="str">
        <f ca="1">IF($O426="","",INDEX('Nhập liệu'!$D$10:$D$10000,'Chi tiết'!$O426))</f>
        <v/>
      </c>
      <c r="D426" s="275" t="str">
        <f ca="1">IF($O426="","",INDEX('Nhập liệu'!$E$10:$E$10000,'Chi tiết'!$O426))</f>
        <v/>
      </c>
      <c r="E426" s="274" t="str">
        <f ca="1">IF($O426="","",INDEX('Nhập liệu'!$F$10:$F$10000,'Chi tiết'!$O426))</f>
        <v/>
      </c>
      <c r="F426" s="275" t="str">
        <f ca="1">IF($O426="","",INDEX('Nhập liệu'!$G$10:$G$10000,'Chi tiết'!$O426))</f>
        <v/>
      </c>
      <c r="G426" s="275" t="str">
        <f ca="1">IF($O426="","",INDEX('Nhập liệu'!$H$10:$H$10000,'Chi tiết'!$O426))</f>
        <v/>
      </c>
      <c r="H426" s="275" t="str">
        <f ca="1">IF($O426="","",INDEX('Nhập liệu'!$I$10:$I$10000,'Chi tiết'!$O426))</f>
        <v/>
      </c>
      <c r="I426" s="275" t="str">
        <f ca="1">IF($O426="","",INDEX('Nhập liệu'!$J$10:$J$10000,'Chi tiết'!$O426))</f>
        <v/>
      </c>
      <c r="J426" s="275" t="str">
        <f ca="1">IF($O426="","",INDEX('Nhập liệu'!$K$10:$K$10000,'Chi tiết'!$O426))</f>
        <v/>
      </c>
      <c r="K426" s="275" t="str">
        <f ca="1">IF($O426="","",INDEX('Nhập liệu'!$L$10:$L$10000,'Chi tiết'!$O426))</f>
        <v/>
      </c>
      <c r="L426" s="275" t="str">
        <f ca="1">IF($O426="","",INDEX('Nhập liệu'!$M$10:$M$10000,'Chi tiết'!$O426))</f>
        <v/>
      </c>
      <c r="M426" s="275" t="str">
        <f ca="1">IF($O426="","",INDEX('Nhập liệu'!$N$10:$N$10000,'Chi tiết'!$O426))</f>
        <v/>
      </c>
      <c r="N426" s="275" t="str">
        <f ca="1">IF($O426="","",INDEX('Nhập liệu'!$O$10:$O$10000,'Chi tiết'!$O426))</f>
        <v/>
      </c>
      <c r="O426" s="266" t="str">
        <f ca="1">IF(TYPE(MATCH($D$6,OFFSET('Nhập liệu'!$C$10,O425,0):'Nhập liệu'!$C$10000,0)+O425)=16,"",MATCH($D$6,OFFSET('Nhập liệu'!$C$10,O425,0):'Nhập liệu'!$C$10000,0)+O425)</f>
        <v/>
      </c>
    </row>
    <row r="427" spans="2:15">
      <c r="B427" s="264" t="str">
        <f ca="1">IF($O427="","",INDEX('Nhập liệu'!$B$10:$B$10000,'Chi tiết'!$O427))</f>
        <v/>
      </c>
      <c r="C427" s="160" t="str">
        <f ca="1">IF($O427="","",INDEX('Nhập liệu'!$D$10:$D$10000,'Chi tiết'!$O427))</f>
        <v/>
      </c>
      <c r="D427" s="275" t="str">
        <f ca="1">IF($O427="","",INDEX('Nhập liệu'!$E$10:$E$10000,'Chi tiết'!$O427))</f>
        <v/>
      </c>
      <c r="E427" s="274" t="str">
        <f ca="1">IF($O427="","",INDEX('Nhập liệu'!$F$10:$F$10000,'Chi tiết'!$O427))</f>
        <v/>
      </c>
      <c r="F427" s="275" t="str">
        <f ca="1">IF($O427="","",INDEX('Nhập liệu'!$G$10:$G$10000,'Chi tiết'!$O427))</f>
        <v/>
      </c>
      <c r="G427" s="275" t="str">
        <f ca="1">IF($O427="","",INDEX('Nhập liệu'!$H$10:$H$10000,'Chi tiết'!$O427))</f>
        <v/>
      </c>
      <c r="H427" s="275" t="str">
        <f ca="1">IF($O427="","",INDEX('Nhập liệu'!$I$10:$I$10000,'Chi tiết'!$O427))</f>
        <v/>
      </c>
      <c r="I427" s="275" t="str">
        <f ca="1">IF($O427="","",INDEX('Nhập liệu'!$J$10:$J$10000,'Chi tiết'!$O427))</f>
        <v/>
      </c>
      <c r="J427" s="275" t="str">
        <f ca="1">IF($O427="","",INDEX('Nhập liệu'!$K$10:$K$10000,'Chi tiết'!$O427))</f>
        <v/>
      </c>
      <c r="K427" s="275" t="str">
        <f ca="1">IF($O427="","",INDEX('Nhập liệu'!$L$10:$L$10000,'Chi tiết'!$O427))</f>
        <v/>
      </c>
      <c r="L427" s="275" t="str">
        <f ca="1">IF($O427="","",INDEX('Nhập liệu'!$M$10:$M$10000,'Chi tiết'!$O427))</f>
        <v/>
      </c>
      <c r="M427" s="275" t="str">
        <f ca="1">IF($O427="","",INDEX('Nhập liệu'!$N$10:$N$10000,'Chi tiết'!$O427))</f>
        <v/>
      </c>
      <c r="N427" s="275" t="str">
        <f ca="1">IF($O427="","",INDEX('Nhập liệu'!$O$10:$O$10000,'Chi tiết'!$O427))</f>
        <v/>
      </c>
      <c r="O427" s="266" t="str">
        <f ca="1">IF(TYPE(MATCH($D$6,OFFSET('Nhập liệu'!$C$10,O426,0):'Nhập liệu'!$C$10000,0)+O426)=16,"",MATCH($D$6,OFFSET('Nhập liệu'!$C$10,O426,0):'Nhập liệu'!$C$10000,0)+O426)</f>
        <v/>
      </c>
    </row>
    <row r="428" spans="2:15">
      <c r="B428" s="264" t="str">
        <f ca="1">IF($O428="","",INDEX('Nhập liệu'!$B$10:$B$10000,'Chi tiết'!$O428))</f>
        <v/>
      </c>
      <c r="C428" s="160" t="str">
        <f ca="1">IF($O428="","",INDEX('Nhập liệu'!$D$10:$D$10000,'Chi tiết'!$O428))</f>
        <v/>
      </c>
      <c r="D428" s="275" t="str">
        <f ca="1">IF($O428="","",INDEX('Nhập liệu'!$E$10:$E$10000,'Chi tiết'!$O428))</f>
        <v/>
      </c>
      <c r="E428" s="274" t="str">
        <f ca="1">IF($O428="","",INDEX('Nhập liệu'!$F$10:$F$10000,'Chi tiết'!$O428))</f>
        <v/>
      </c>
      <c r="F428" s="275" t="str">
        <f ca="1">IF($O428="","",INDEX('Nhập liệu'!$G$10:$G$10000,'Chi tiết'!$O428))</f>
        <v/>
      </c>
      <c r="G428" s="275" t="str">
        <f ca="1">IF($O428="","",INDEX('Nhập liệu'!$H$10:$H$10000,'Chi tiết'!$O428))</f>
        <v/>
      </c>
      <c r="H428" s="275" t="str">
        <f ca="1">IF($O428="","",INDEX('Nhập liệu'!$I$10:$I$10000,'Chi tiết'!$O428))</f>
        <v/>
      </c>
      <c r="I428" s="275" t="str">
        <f ca="1">IF($O428="","",INDEX('Nhập liệu'!$J$10:$J$10000,'Chi tiết'!$O428))</f>
        <v/>
      </c>
      <c r="J428" s="275" t="str">
        <f ca="1">IF($O428="","",INDEX('Nhập liệu'!$K$10:$K$10000,'Chi tiết'!$O428))</f>
        <v/>
      </c>
      <c r="K428" s="275" t="str">
        <f ca="1">IF($O428="","",INDEX('Nhập liệu'!$L$10:$L$10000,'Chi tiết'!$O428))</f>
        <v/>
      </c>
      <c r="L428" s="275" t="str">
        <f ca="1">IF($O428="","",INDEX('Nhập liệu'!$M$10:$M$10000,'Chi tiết'!$O428))</f>
        <v/>
      </c>
      <c r="M428" s="275" t="str">
        <f ca="1">IF($O428="","",INDEX('Nhập liệu'!$N$10:$N$10000,'Chi tiết'!$O428))</f>
        <v/>
      </c>
      <c r="N428" s="275" t="str">
        <f ca="1">IF($O428="","",INDEX('Nhập liệu'!$O$10:$O$10000,'Chi tiết'!$O428))</f>
        <v/>
      </c>
      <c r="O428" s="266" t="str">
        <f ca="1">IF(TYPE(MATCH($D$6,OFFSET('Nhập liệu'!$C$10,O427,0):'Nhập liệu'!$C$10000,0)+O427)=16,"",MATCH($D$6,OFFSET('Nhập liệu'!$C$10,O427,0):'Nhập liệu'!$C$10000,0)+O427)</f>
        <v/>
      </c>
    </row>
    <row r="429" spans="2:15">
      <c r="B429" s="264" t="str">
        <f ca="1">IF($O429="","",INDEX('Nhập liệu'!$B$10:$B$10000,'Chi tiết'!$O429))</f>
        <v/>
      </c>
      <c r="C429" s="160" t="str">
        <f ca="1">IF($O429="","",INDEX('Nhập liệu'!$D$10:$D$10000,'Chi tiết'!$O429))</f>
        <v/>
      </c>
      <c r="D429" s="275" t="str">
        <f ca="1">IF($O429="","",INDEX('Nhập liệu'!$E$10:$E$10000,'Chi tiết'!$O429))</f>
        <v/>
      </c>
      <c r="E429" s="274" t="str">
        <f ca="1">IF($O429="","",INDEX('Nhập liệu'!$F$10:$F$10000,'Chi tiết'!$O429))</f>
        <v/>
      </c>
      <c r="F429" s="275" t="str">
        <f ca="1">IF($O429="","",INDEX('Nhập liệu'!$G$10:$G$10000,'Chi tiết'!$O429))</f>
        <v/>
      </c>
      <c r="G429" s="275" t="str">
        <f ca="1">IF($O429="","",INDEX('Nhập liệu'!$H$10:$H$10000,'Chi tiết'!$O429))</f>
        <v/>
      </c>
      <c r="H429" s="275" t="str">
        <f ca="1">IF($O429="","",INDEX('Nhập liệu'!$I$10:$I$10000,'Chi tiết'!$O429))</f>
        <v/>
      </c>
      <c r="I429" s="275" t="str">
        <f ca="1">IF($O429="","",INDEX('Nhập liệu'!$J$10:$J$10000,'Chi tiết'!$O429))</f>
        <v/>
      </c>
      <c r="J429" s="275" t="str">
        <f ca="1">IF($O429="","",INDEX('Nhập liệu'!$K$10:$K$10000,'Chi tiết'!$O429))</f>
        <v/>
      </c>
      <c r="K429" s="275" t="str">
        <f ca="1">IF($O429="","",INDEX('Nhập liệu'!$L$10:$L$10000,'Chi tiết'!$O429))</f>
        <v/>
      </c>
      <c r="L429" s="275" t="str">
        <f ca="1">IF($O429="","",INDEX('Nhập liệu'!$M$10:$M$10000,'Chi tiết'!$O429))</f>
        <v/>
      </c>
      <c r="M429" s="275" t="str">
        <f ca="1">IF($O429="","",INDEX('Nhập liệu'!$N$10:$N$10000,'Chi tiết'!$O429))</f>
        <v/>
      </c>
      <c r="N429" s="275" t="str">
        <f ca="1">IF($O429="","",INDEX('Nhập liệu'!$O$10:$O$10000,'Chi tiết'!$O429))</f>
        <v/>
      </c>
      <c r="O429" s="266" t="str">
        <f ca="1">IF(TYPE(MATCH($D$6,OFFSET('Nhập liệu'!$C$10,O428,0):'Nhập liệu'!$C$10000,0)+O428)=16,"",MATCH($D$6,OFFSET('Nhập liệu'!$C$10,O428,0):'Nhập liệu'!$C$10000,0)+O428)</f>
        <v/>
      </c>
    </row>
    <row r="430" spans="2:15">
      <c r="B430" s="264" t="str">
        <f ca="1">IF($O430="","",INDEX('Nhập liệu'!$B$10:$B$10000,'Chi tiết'!$O430))</f>
        <v/>
      </c>
      <c r="C430" s="160" t="str">
        <f ca="1">IF($O430="","",INDEX('Nhập liệu'!$D$10:$D$10000,'Chi tiết'!$O430))</f>
        <v/>
      </c>
      <c r="D430" s="275" t="str">
        <f ca="1">IF($O430="","",INDEX('Nhập liệu'!$E$10:$E$10000,'Chi tiết'!$O430))</f>
        <v/>
      </c>
      <c r="E430" s="274" t="str">
        <f ca="1">IF($O430="","",INDEX('Nhập liệu'!$F$10:$F$10000,'Chi tiết'!$O430))</f>
        <v/>
      </c>
      <c r="F430" s="275" t="str">
        <f ca="1">IF($O430="","",INDEX('Nhập liệu'!$G$10:$G$10000,'Chi tiết'!$O430))</f>
        <v/>
      </c>
      <c r="G430" s="275" t="str">
        <f ca="1">IF($O430="","",INDEX('Nhập liệu'!$H$10:$H$10000,'Chi tiết'!$O430))</f>
        <v/>
      </c>
      <c r="H430" s="275" t="str">
        <f ca="1">IF($O430="","",INDEX('Nhập liệu'!$I$10:$I$10000,'Chi tiết'!$O430))</f>
        <v/>
      </c>
      <c r="I430" s="275" t="str">
        <f ca="1">IF($O430="","",INDEX('Nhập liệu'!$J$10:$J$10000,'Chi tiết'!$O430))</f>
        <v/>
      </c>
      <c r="J430" s="275" t="str">
        <f ca="1">IF($O430="","",INDEX('Nhập liệu'!$K$10:$K$10000,'Chi tiết'!$O430))</f>
        <v/>
      </c>
      <c r="K430" s="275" t="str">
        <f ca="1">IF($O430="","",INDEX('Nhập liệu'!$L$10:$L$10000,'Chi tiết'!$O430))</f>
        <v/>
      </c>
      <c r="L430" s="275" t="str">
        <f ca="1">IF($O430="","",INDEX('Nhập liệu'!$M$10:$M$10000,'Chi tiết'!$O430))</f>
        <v/>
      </c>
      <c r="M430" s="275" t="str">
        <f ca="1">IF($O430="","",INDEX('Nhập liệu'!$N$10:$N$10000,'Chi tiết'!$O430))</f>
        <v/>
      </c>
      <c r="N430" s="275" t="str">
        <f ca="1">IF($O430="","",INDEX('Nhập liệu'!$O$10:$O$10000,'Chi tiết'!$O430))</f>
        <v/>
      </c>
      <c r="O430" s="266" t="str">
        <f ca="1">IF(TYPE(MATCH($D$6,OFFSET('Nhập liệu'!$C$10,O429,0):'Nhập liệu'!$C$10000,0)+O429)=16,"",MATCH($D$6,OFFSET('Nhập liệu'!$C$10,O429,0):'Nhập liệu'!$C$10000,0)+O429)</f>
        <v/>
      </c>
    </row>
    <row r="431" spans="2:15">
      <c r="B431" s="264" t="str">
        <f ca="1">IF($O431="","",INDEX('Nhập liệu'!$B$10:$B$10000,'Chi tiết'!$O431))</f>
        <v/>
      </c>
      <c r="C431" s="160" t="str">
        <f ca="1">IF($O431="","",INDEX('Nhập liệu'!$D$10:$D$10000,'Chi tiết'!$O431))</f>
        <v/>
      </c>
      <c r="D431" s="275" t="str">
        <f ca="1">IF($O431="","",INDEX('Nhập liệu'!$E$10:$E$10000,'Chi tiết'!$O431))</f>
        <v/>
      </c>
      <c r="E431" s="274" t="str">
        <f ca="1">IF($O431="","",INDEX('Nhập liệu'!$F$10:$F$10000,'Chi tiết'!$O431))</f>
        <v/>
      </c>
      <c r="F431" s="275" t="str">
        <f ca="1">IF($O431="","",INDEX('Nhập liệu'!$G$10:$G$10000,'Chi tiết'!$O431))</f>
        <v/>
      </c>
      <c r="G431" s="275" t="str">
        <f ca="1">IF($O431="","",INDEX('Nhập liệu'!$H$10:$H$10000,'Chi tiết'!$O431))</f>
        <v/>
      </c>
      <c r="H431" s="275" t="str">
        <f ca="1">IF($O431="","",INDEX('Nhập liệu'!$I$10:$I$10000,'Chi tiết'!$O431))</f>
        <v/>
      </c>
      <c r="I431" s="275" t="str">
        <f ca="1">IF($O431="","",INDEX('Nhập liệu'!$J$10:$J$10000,'Chi tiết'!$O431))</f>
        <v/>
      </c>
      <c r="J431" s="275" t="str">
        <f ca="1">IF($O431="","",INDEX('Nhập liệu'!$K$10:$K$10000,'Chi tiết'!$O431))</f>
        <v/>
      </c>
      <c r="K431" s="275" t="str">
        <f ca="1">IF($O431="","",INDEX('Nhập liệu'!$L$10:$L$10000,'Chi tiết'!$O431))</f>
        <v/>
      </c>
      <c r="L431" s="275" t="str">
        <f ca="1">IF($O431="","",INDEX('Nhập liệu'!$M$10:$M$10000,'Chi tiết'!$O431))</f>
        <v/>
      </c>
      <c r="M431" s="275" t="str">
        <f ca="1">IF($O431="","",INDEX('Nhập liệu'!$N$10:$N$10000,'Chi tiết'!$O431))</f>
        <v/>
      </c>
      <c r="N431" s="275" t="str">
        <f ca="1">IF($O431="","",INDEX('Nhập liệu'!$O$10:$O$10000,'Chi tiết'!$O431))</f>
        <v/>
      </c>
      <c r="O431" s="266" t="str">
        <f ca="1">IF(TYPE(MATCH($D$6,OFFSET('Nhập liệu'!$C$10,O430,0):'Nhập liệu'!$C$10000,0)+O430)=16,"",MATCH($D$6,OFFSET('Nhập liệu'!$C$10,O430,0):'Nhập liệu'!$C$10000,0)+O430)</f>
        <v/>
      </c>
    </row>
    <row r="432" spans="2:15">
      <c r="B432" s="264" t="str">
        <f ca="1">IF($O432="","",INDEX('Nhập liệu'!$B$10:$B$10000,'Chi tiết'!$O432))</f>
        <v/>
      </c>
      <c r="C432" s="160" t="str">
        <f ca="1">IF($O432="","",INDEX('Nhập liệu'!$D$10:$D$10000,'Chi tiết'!$O432))</f>
        <v/>
      </c>
      <c r="D432" s="275" t="str">
        <f ca="1">IF($O432="","",INDEX('Nhập liệu'!$E$10:$E$10000,'Chi tiết'!$O432))</f>
        <v/>
      </c>
      <c r="E432" s="274" t="str">
        <f ca="1">IF($O432="","",INDEX('Nhập liệu'!$F$10:$F$10000,'Chi tiết'!$O432))</f>
        <v/>
      </c>
      <c r="F432" s="275" t="str">
        <f ca="1">IF($O432="","",INDEX('Nhập liệu'!$G$10:$G$10000,'Chi tiết'!$O432))</f>
        <v/>
      </c>
      <c r="G432" s="275" t="str">
        <f ca="1">IF($O432="","",INDEX('Nhập liệu'!$H$10:$H$10000,'Chi tiết'!$O432))</f>
        <v/>
      </c>
      <c r="H432" s="275" t="str">
        <f ca="1">IF($O432="","",INDEX('Nhập liệu'!$I$10:$I$10000,'Chi tiết'!$O432))</f>
        <v/>
      </c>
      <c r="I432" s="275" t="str">
        <f ca="1">IF($O432="","",INDEX('Nhập liệu'!$J$10:$J$10000,'Chi tiết'!$O432))</f>
        <v/>
      </c>
      <c r="J432" s="275" t="str">
        <f ca="1">IF($O432="","",INDEX('Nhập liệu'!$K$10:$K$10000,'Chi tiết'!$O432))</f>
        <v/>
      </c>
      <c r="K432" s="275" t="str">
        <f ca="1">IF($O432="","",INDEX('Nhập liệu'!$L$10:$L$10000,'Chi tiết'!$O432))</f>
        <v/>
      </c>
      <c r="L432" s="275" t="str">
        <f ca="1">IF($O432="","",INDEX('Nhập liệu'!$M$10:$M$10000,'Chi tiết'!$O432))</f>
        <v/>
      </c>
      <c r="M432" s="275" t="str">
        <f ca="1">IF($O432="","",INDEX('Nhập liệu'!$N$10:$N$10000,'Chi tiết'!$O432))</f>
        <v/>
      </c>
      <c r="N432" s="275" t="str">
        <f ca="1">IF($O432="","",INDEX('Nhập liệu'!$O$10:$O$10000,'Chi tiết'!$O432))</f>
        <v/>
      </c>
      <c r="O432" s="266" t="str">
        <f ca="1">IF(TYPE(MATCH($D$6,OFFSET('Nhập liệu'!$C$10,O431,0):'Nhập liệu'!$C$10000,0)+O431)=16,"",MATCH($D$6,OFFSET('Nhập liệu'!$C$10,O431,0):'Nhập liệu'!$C$10000,0)+O431)</f>
        <v/>
      </c>
    </row>
    <row r="433" spans="2:15">
      <c r="B433" s="264" t="str">
        <f ca="1">IF($O433="","",INDEX('Nhập liệu'!$B$10:$B$10000,'Chi tiết'!$O433))</f>
        <v/>
      </c>
      <c r="C433" s="160" t="str">
        <f ca="1">IF($O433="","",INDEX('Nhập liệu'!$D$10:$D$10000,'Chi tiết'!$O433))</f>
        <v/>
      </c>
      <c r="D433" s="275" t="str">
        <f ca="1">IF($O433="","",INDEX('Nhập liệu'!$E$10:$E$10000,'Chi tiết'!$O433))</f>
        <v/>
      </c>
      <c r="E433" s="274" t="str">
        <f ca="1">IF($O433="","",INDEX('Nhập liệu'!$F$10:$F$10000,'Chi tiết'!$O433))</f>
        <v/>
      </c>
      <c r="F433" s="275" t="str">
        <f ca="1">IF($O433="","",INDEX('Nhập liệu'!$G$10:$G$10000,'Chi tiết'!$O433))</f>
        <v/>
      </c>
      <c r="G433" s="275" t="str">
        <f ca="1">IF($O433="","",INDEX('Nhập liệu'!$H$10:$H$10000,'Chi tiết'!$O433))</f>
        <v/>
      </c>
      <c r="H433" s="275" t="str">
        <f ca="1">IF($O433="","",INDEX('Nhập liệu'!$I$10:$I$10000,'Chi tiết'!$O433))</f>
        <v/>
      </c>
      <c r="I433" s="275" t="str">
        <f ca="1">IF($O433="","",INDEX('Nhập liệu'!$J$10:$J$10000,'Chi tiết'!$O433))</f>
        <v/>
      </c>
      <c r="J433" s="275" t="str">
        <f ca="1">IF($O433="","",INDEX('Nhập liệu'!$K$10:$K$10000,'Chi tiết'!$O433))</f>
        <v/>
      </c>
      <c r="K433" s="275" t="str">
        <f ca="1">IF($O433="","",INDEX('Nhập liệu'!$L$10:$L$10000,'Chi tiết'!$O433))</f>
        <v/>
      </c>
      <c r="L433" s="275" t="str">
        <f ca="1">IF($O433="","",INDEX('Nhập liệu'!$M$10:$M$10000,'Chi tiết'!$O433))</f>
        <v/>
      </c>
      <c r="M433" s="275" t="str">
        <f ca="1">IF($O433="","",INDEX('Nhập liệu'!$N$10:$N$10000,'Chi tiết'!$O433))</f>
        <v/>
      </c>
      <c r="N433" s="275" t="str">
        <f ca="1">IF($O433="","",INDEX('Nhập liệu'!$O$10:$O$10000,'Chi tiết'!$O433))</f>
        <v/>
      </c>
      <c r="O433" s="266" t="str">
        <f ca="1">IF(TYPE(MATCH($D$6,OFFSET('Nhập liệu'!$C$10,O432,0):'Nhập liệu'!$C$10000,0)+O432)=16,"",MATCH($D$6,OFFSET('Nhập liệu'!$C$10,O432,0):'Nhập liệu'!$C$10000,0)+O432)</f>
        <v/>
      </c>
    </row>
    <row r="434" spans="2:15">
      <c r="B434" s="264" t="str">
        <f ca="1">IF($O434="","",INDEX('Nhập liệu'!$B$10:$B$10000,'Chi tiết'!$O434))</f>
        <v/>
      </c>
      <c r="C434" s="160" t="str">
        <f ca="1">IF($O434="","",INDEX('Nhập liệu'!$D$10:$D$10000,'Chi tiết'!$O434))</f>
        <v/>
      </c>
      <c r="D434" s="275" t="str">
        <f ca="1">IF($O434="","",INDEX('Nhập liệu'!$E$10:$E$10000,'Chi tiết'!$O434))</f>
        <v/>
      </c>
      <c r="E434" s="274" t="str">
        <f ca="1">IF($O434="","",INDEX('Nhập liệu'!$F$10:$F$10000,'Chi tiết'!$O434))</f>
        <v/>
      </c>
      <c r="F434" s="275" t="str">
        <f ca="1">IF($O434="","",INDEX('Nhập liệu'!$G$10:$G$10000,'Chi tiết'!$O434))</f>
        <v/>
      </c>
      <c r="G434" s="275" t="str">
        <f ca="1">IF($O434="","",INDEX('Nhập liệu'!$H$10:$H$10000,'Chi tiết'!$O434))</f>
        <v/>
      </c>
      <c r="H434" s="275" t="str">
        <f ca="1">IF($O434="","",INDEX('Nhập liệu'!$I$10:$I$10000,'Chi tiết'!$O434))</f>
        <v/>
      </c>
      <c r="I434" s="275" t="str">
        <f ca="1">IF($O434="","",INDEX('Nhập liệu'!$J$10:$J$10000,'Chi tiết'!$O434))</f>
        <v/>
      </c>
      <c r="J434" s="275" t="str">
        <f ca="1">IF($O434="","",INDEX('Nhập liệu'!$K$10:$K$10000,'Chi tiết'!$O434))</f>
        <v/>
      </c>
      <c r="K434" s="275" t="str">
        <f ca="1">IF($O434="","",INDEX('Nhập liệu'!$L$10:$L$10000,'Chi tiết'!$O434))</f>
        <v/>
      </c>
      <c r="L434" s="275" t="str">
        <f ca="1">IF($O434="","",INDEX('Nhập liệu'!$M$10:$M$10000,'Chi tiết'!$O434))</f>
        <v/>
      </c>
      <c r="M434" s="275" t="str">
        <f ca="1">IF($O434="","",INDEX('Nhập liệu'!$N$10:$N$10000,'Chi tiết'!$O434))</f>
        <v/>
      </c>
      <c r="N434" s="275" t="str">
        <f ca="1">IF($O434="","",INDEX('Nhập liệu'!$O$10:$O$10000,'Chi tiết'!$O434))</f>
        <v/>
      </c>
      <c r="O434" s="266" t="str">
        <f ca="1">IF(TYPE(MATCH($D$6,OFFSET('Nhập liệu'!$C$10,O433,0):'Nhập liệu'!$C$10000,0)+O433)=16,"",MATCH($D$6,OFFSET('Nhập liệu'!$C$10,O433,0):'Nhập liệu'!$C$10000,0)+O433)</f>
        <v/>
      </c>
    </row>
    <row r="435" spans="2:15">
      <c r="B435" s="264" t="str">
        <f ca="1">IF($O435="","",INDEX('Nhập liệu'!$B$10:$B$10000,'Chi tiết'!$O435))</f>
        <v/>
      </c>
      <c r="C435" s="160" t="str">
        <f ca="1">IF($O435="","",INDEX('Nhập liệu'!$D$10:$D$10000,'Chi tiết'!$O435))</f>
        <v/>
      </c>
      <c r="D435" s="275" t="str">
        <f ca="1">IF($O435="","",INDEX('Nhập liệu'!$E$10:$E$10000,'Chi tiết'!$O435))</f>
        <v/>
      </c>
      <c r="E435" s="274" t="str">
        <f ca="1">IF($O435="","",INDEX('Nhập liệu'!$F$10:$F$10000,'Chi tiết'!$O435))</f>
        <v/>
      </c>
      <c r="F435" s="275" t="str">
        <f ca="1">IF($O435="","",INDEX('Nhập liệu'!$G$10:$G$10000,'Chi tiết'!$O435))</f>
        <v/>
      </c>
      <c r="G435" s="275" t="str">
        <f ca="1">IF($O435="","",INDEX('Nhập liệu'!$H$10:$H$10000,'Chi tiết'!$O435))</f>
        <v/>
      </c>
      <c r="H435" s="275" t="str">
        <f ca="1">IF($O435="","",INDEX('Nhập liệu'!$I$10:$I$10000,'Chi tiết'!$O435))</f>
        <v/>
      </c>
      <c r="I435" s="275" t="str">
        <f ca="1">IF($O435="","",INDEX('Nhập liệu'!$J$10:$J$10000,'Chi tiết'!$O435))</f>
        <v/>
      </c>
      <c r="J435" s="275" t="str">
        <f ca="1">IF($O435="","",INDEX('Nhập liệu'!$K$10:$K$10000,'Chi tiết'!$O435))</f>
        <v/>
      </c>
      <c r="K435" s="275" t="str">
        <f ca="1">IF($O435="","",INDEX('Nhập liệu'!$L$10:$L$10000,'Chi tiết'!$O435))</f>
        <v/>
      </c>
      <c r="L435" s="275" t="str">
        <f ca="1">IF($O435="","",INDEX('Nhập liệu'!$M$10:$M$10000,'Chi tiết'!$O435))</f>
        <v/>
      </c>
      <c r="M435" s="275" t="str">
        <f ca="1">IF($O435="","",INDEX('Nhập liệu'!$N$10:$N$10000,'Chi tiết'!$O435))</f>
        <v/>
      </c>
      <c r="N435" s="275" t="str">
        <f ca="1">IF($O435="","",INDEX('Nhập liệu'!$O$10:$O$10000,'Chi tiết'!$O435))</f>
        <v/>
      </c>
      <c r="O435" s="266" t="str">
        <f ca="1">IF(TYPE(MATCH($D$6,OFFSET('Nhập liệu'!$C$10,O434,0):'Nhập liệu'!$C$10000,0)+O434)=16,"",MATCH($D$6,OFFSET('Nhập liệu'!$C$10,O434,0):'Nhập liệu'!$C$10000,0)+O434)</f>
        <v/>
      </c>
    </row>
    <row r="436" spans="2:15">
      <c r="B436" s="264" t="str">
        <f ca="1">IF($O436="","",INDEX('Nhập liệu'!$B$10:$B$10000,'Chi tiết'!$O436))</f>
        <v/>
      </c>
      <c r="C436" s="160" t="str">
        <f ca="1">IF($O436="","",INDEX('Nhập liệu'!$D$10:$D$10000,'Chi tiết'!$O436))</f>
        <v/>
      </c>
      <c r="D436" s="275" t="str">
        <f ca="1">IF($O436="","",INDEX('Nhập liệu'!$E$10:$E$10000,'Chi tiết'!$O436))</f>
        <v/>
      </c>
      <c r="E436" s="274" t="str">
        <f ca="1">IF($O436="","",INDEX('Nhập liệu'!$F$10:$F$10000,'Chi tiết'!$O436))</f>
        <v/>
      </c>
      <c r="F436" s="275" t="str">
        <f ca="1">IF($O436="","",INDEX('Nhập liệu'!$G$10:$G$10000,'Chi tiết'!$O436))</f>
        <v/>
      </c>
      <c r="G436" s="275" t="str">
        <f ca="1">IF($O436="","",INDEX('Nhập liệu'!$H$10:$H$10000,'Chi tiết'!$O436))</f>
        <v/>
      </c>
      <c r="H436" s="275" t="str">
        <f ca="1">IF($O436="","",INDEX('Nhập liệu'!$I$10:$I$10000,'Chi tiết'!$O436))</f>
        <v/>
      </c>
      <c r="I436" s="275" t="str">
        <f ca="1">IF($O436="","",INDEX('Nhập liệu'!$J$10:$J$10000,'Chi tiết'!$O436))</f>
        <v/>
      </c>
      <c r="J436" s="275" t="str">
        <f ca="1">IF($O436="","",INDEX('Nhập liệu'!$K$10:$K$10000,'Chi tiết'!$O436))</f>
        <v/>
      </c>
      <c r="K436" s="275" t="str">
        <f ca="1">IF($O436="","",INDEX('Nhập liệu'!$L$10:$L$10000,'Chi tiết'!$O436))</f>
        <v/>
      </c>
      <c r="L436" s="275" t="str">
        <f ca="1">IF($O436="","",INDEX('Nhập liệu'!$M$10:$M$10000,'Chi tiết'!$O436))</f>
        <v/>
      </c>
      <c r="M436" s="275" t="str">
        <f ca="1">IF($O436="","",INDEX('Nhập liệu'!$N$10:$N$10000,'Chi tiết'!$O436))</f>
        <v/>
      </c>
      <c r="N436" s="275" t="str">
        <f ca="1">IF($O436="","",INDEX('Nhập liệu'!$O$10:$O$10000,'Chi tiết'!$O436))</f>
        <v/>
      </c>
      <c r="O436" s="266" t="str">
        <f ca="1">IF(TYPE(MATCH($D$6,OFFSET('Nhập liệu'!$C$10,O435,0):'Nhập liệu'!$C$10000,0)+O435)=16,"",MATCH($D$6,OFFSET('Nhập liệu'!$C$10,O435,0):'Nhập liệu'!$C$10000,0)+O435)</f>
        <v/>
      </c>
    </row>
    <row r="437" spans="2:15">
      <c r="B437" s="264" t="str">
        <f ca="1">IF($O437="","",INDEX('Nhập liệu'!$B$10:$B$10000,'Chi tiết'!$O437))</f>
        <v/>
      </c>
      <c r="C437" s="160" t="str">
        <f ca="1">IF($O437="","",INDEX('Nhập liệu'!$D$10:$D$10000,'Chi tiết'!$O437))</f>
        <v/>
      </c>
      <c r="D437" s="275" t="str">
        <f ca="1">IF($O437="","",INDEX('Nhập liệu'!$E$10:$E$10000,'Chi tiết'!$O437))</f>
        <v/>
      </c>
      <c r="E437" s="274" t="str">
        <f ca="1">IF($O437="","",INDEX('Nhập liệu'!$F$10:$F$10000,'Chi tiết'!$O437))</f>
        <v/>
      </c>
      <c r="F437" s="275" t="str">
        <f ca="1">IF($O437="","",INDEX('Nhập liệu'!$G$10:$G$10000,'Chi tiết'!$O437))</f>
        <v/>
      </c>
      <c r="G437" s="275" t="str">
        <f ca="1">IF($O437="","",INDEX('Nhập liệu'!$H$10:$H$10000,'Chi tiết'!$O437))</f>
        <v/>
      </c>
      <c r="H437" s="275" t="str">
        <f ca="1">IF($O437="","",INDEX('Nhập liệu'!$I$10:$I$10000,'Chi tiết'!$O437))</f>
        <v/>
      </c>
      <c r="I437" s="275" t="str">
        <f ca="1">IF($O437="","",INDEX('Nhập liệu'!$J$10:$J$10000,'Chi tiết'!$O437))</f>
        <v/>
      </c>
      <c r="J437" s="275" t="str">
        <f ca="1">IF($O437="","",INDEX('Nhập liệu'!$K$10:$K$10000,'Chi tiết'!$O437))</f>
        <v/>
      </c>
      <c r="K437" s="275" t="str">
        <f ca="1">IF($O437="","",INDEX('Nhập liệu'!$L$10:$L$10000,'Chi tiết'!$O437))</f>
        <v/>
      </c>
      <c r="L437" s="275" t="str">
        <f ca="1">IF($O437="","",INDEX('Nhập liệu'!$M$10:$M$10000,'Chi tiết'!$O437))</f>
        <v/>
      </c>
      <c r="M437" s="275" t="str">
        <f ca="1">IF($O437="","",INDEX('Nhập liệu'!$N$10:$N$10000,'Chi tiết'!$O437))</f>
        <v/>
      </c>
      <c r="N437" s="275" t="str">
        <f ca="1">IF($O437="","",INDEX('Nhập liệu'!$O$10:$O$10000,'Chi tiết'!$O437))</f>
        <v/>
      </c>
      <c r="O437" s="266" t="str">
        <f ca="1">IF(TYPE(MATCH($D$6,OFFSET('Nhập liệu'!$C$10,O436,0):'Nhập liệu'!$C$10000,0)+O436)=16,"",MATCH($D$6,OFFSET('Nhập liệu'!$C$10,O436,0):'Nhập liệu'!$C$10000,0)+O436)</f>
        <v/>
      </c>
    </row>
    <row r="438" spans="2:15">
      <c r="B438" s="264" t="str">
        <f ca="1">IF($O438="","",INDEX('Nhập liệu'!$B$10:$B$10000,'Chi tiết'!$O438))</f>
        <v/>
      </c>
      <c r="C438" s="160" t="str">
        <f ca="1">IF($O438="","",INDEX('Nhập liệu'!$D$10:$D$10000,'Chi tiết'!$O438))</f>
        <v/>
      </c>
      <c r="D438" s="275" t="str">
        <f ca="1">IF($O438="","",INDEX('Nhập liệu'!$E$10:$E$10000,'Chi tiết'!$O438))</f>
        <v/>
      </c>
      <c r="E438" s="274" t="str">
        <f ca="1">IF($O438="","",INDEX('Nhập liệu'!$F$10:$F$10000,'Chi tiết'!$O438))</f>
        <v/>
      </c>
      <c r="F438" s="275" t="str">
        <f ca="1">IF($O438="","",INDEX('Nhập liệu'!$G$10:$G$10000,'Chi tiết'!$O438))</f>
        <v/>
      </c>
      <c r="G438" s="275" t="str">
        <f ca="1">IF($O438="","",INDEX('Nhập liệu'!$H$10:$H$10000,'Chi tiết'!$O438))</f>
        <v/>
      </c>
      <c r="H438" s="275" t="str">
        <f ca="1">IF($O438="","",INDEX('Nhập liệu'!$I$10:$I$10000,'Chi tiết'!$O438))</f>
        <v/>
      </c>
      <c r="I438" s="275" t="str">
        <f ca="1">IF($O438="","",INDEX('Nhập liệu'!$J$10:$J$10000,'Chi tiết'!$O438))</f>
        <v/>
      </c>
      <c r="J438" s="275" t="str">
        <f ca="1">IF($O438="","",INDEX('Nhập liệu'!$K$10:$K$10000,'Chi tiết'!$O438))</f>
        <v/>
      </c>
      <c r="K438" s="275" t="str">
        <f ca="1">IF($O438="","",INDEX('Nhập liệu'!$L$10:$L$10000,'Chi tiết'!$O438))</f>
        <v/>
      </c>
      <c r="L438" s="275" t="str">
        <f ca="1">IF($O438="","",INDEX('Nhập liệu'!$M$10:$M$10000,'Chi tiết'!$O438))</f>
        <v/>
      </c>
      <c r="M438" s="275" t="str">
        <f ca="1">IF($O438="","",INDEX('Nhập liệu'!$N$10:$N$10000,'Chi tiết'!$O438))</f>
        <v/>
      </c>
      <c r="N438" s="275" t="str">
        <f ca="1">IF($O438="","",INDEX('Nhập liệu'!$O$10:$O$10000,'Chi tiết'!$O438))</f>
        <v/>
      </c>
      <c r="O438" s="266" t="str">
        <f ca="1">IF(TYPE(MATCH($D$6,OFFSET('Nhập liệu'!$C$10,O437,0):'Nhập liệu'!$C$10000,0)+O437)=16,"",MATCH($D$6,OFFSET('Nhập liệu'!$C$10,O437,0):'Nhập liệu'!$C$10000,0)+O437)</f>
        <v/>
      </c>
    </row>
    <row r="439" spans="2:15">
      <c r="B439" s="264" t="str">
        <f ca="1">IF($O439="","",INDEX('Nhập liệu'!$B$10:$B$10000,'Chi tiết'!$O439))</f>
        <v/>
      </c>
      <c r="C439" s="160" t="str">
        <f ca="1">IF($O439="","",INDEX('Nhập liệu'!$D$10:$D$10000,'Chi tiết'!$O439))</f>
        <v/>
      </c>
      <c r="D439" s="275" t="str">
        <f ca="1">IF($O439="","",INDEX('Nhập liệu'!$E$10:$E$10000,'Chi tiết'!$O439))</f>
        <v/>
      </c>
      <c r="E439" s="274" t="str">
        <f ca="1">IF($O439="","",INDEX('Nhập liệu'!$F$10:$F$10000,'Chi tiết'!$O439))</f>
        <v/>
      </c>
      <c r="F439" s="275" t="str">
        <f ca="1">IF($O439="","",INDEX('Nhập liệu'!$G$10:$G$10000,'Chi tiết'!$O439))</f>
        <v/>
      </c>
      <c r="G439" s="275" t="str">
        <f ca="1">IF($O439="","",INDEX('Nhập liệu'!$H$10:$H$10000,'Chi tiết'!$O439))</f>
        <v/>
      </c>
      <c r="H439" s="275" t="str">
        <f ca="1">IF($O439="","",INDEX('Nhập liệu'!$I$10:$I$10000,'Chi tiết'!$O439))</f>
        <v/>
      </c>
      <c r="I439" s="275" t="str">
        <f ca="1">IF($O439="","",INDEX('Nhập liệu'!$J$10:$J$10000,'Chi tiết'!$O439))</f>
        <v/>
      </c>
      <c r="J439" s="275" t="str">
        <f ca="1">IF($O439="","",INDEX('Nhập liệu'!$K$10:$K$10000,'Chi tiết'!$O439))</f>
        <v/>
      </c>
      <c r="K439" s="275" t="str">
        <f ca="1">IF($O439="","",INDEX('Nhập liệu'!$L$10:$L$10000,'Chi tiết'!$O439))</f>
        <v/>
      </c>
      <c r="L439" s="275" t="str">
        <f ca="1">IF($O439="","",INDEX('Nhập liệu'!$M$10:$M$10000,'Chi tiết'!$O439))</f>
        <v/>
      </c>
      <c r="M439" s="275" t="str">
        <f ca="1">IF($O439="","",INDEX('Nhập liệu'!$N$10:$N$10000,'Chi tiết'!$O439))</f>
        <v/>
      </c>
      <c r="N439" s="275" t="str">
        <f ca="1">IF($O439="","",INDEX('Nhập liệu'!$O$10:$O$10000,'Chi tiết'!$O439))</f>
        <v/>
      </c>
      <c r="O439" s="266" t="str">
        <f ca="1">IF(TYPE(MATCH($D$6,OFFSET('Nhập liệu'!$C$10,O438,0):'Nhập liệu'!$C$10000,0)+O438)=16,"",MATCH($D$6,OFFSET('Nhập liệu'!$C$10,O438,0):'Nhập liệu'!$C$10000,0)+O438)</f>
        <v/>
      </c>
    </row>
    <row r="440" spans="2:15">
      <c r="B440" s="264" t="str">
        <f ca="1">IF($O440="","",INDEX('Nhập liệu'!$B$10:$B$10000,'Chi tiết'!$O440))</f>
        <v/>
      </c>
      <c r="C440" s="160" t="str">
        <f ca="1">IF($O440="","",INDEX('Nhập liệu'!$D$10:$D$10000,'Chi tiết'!$O440))</f>
        <v/>
      </c>
      <c r="D440" s="275" t="str">
        <f ca="1">IF($O440="","",INDEX('Nhập liệu'!$E$10:$E$10000,'Chi tiết'!$O440))</f>
        <v/>
      </c>
      <c r="E440" s="274" t="str">
        <f ca="1">IF($O440="","",INDEX('Nhập liệu'!$F$10:$F$10000,'Chi tiết'!$O440))</f>
        <v/>
      </c>
      <c r="F440" s="275" t="str">
        <f ca="1">IF($O440="","",INDEX('Nhập liệu'!$G$10:$G$10000,'Chi tiết'!$O440))</f>
        <v/>
      </c>
      <c r="G440" s="275" t="str">
        <f ca="1">IF($O440="","",INDEX('Nhập liệu'!$H$10:$H$10000,'Chi tiết'!$O440))</f>
        <v/>
      </c>
      <c r="H440" s="275" t="str">
        <f ca="1">IF($O440="","",INDEX('Nhập liệu'!$I$10:$I$10000,'Chi tiết'!$O440))</f>
        <v/>
      </c>
      <c r="I440" s="275" t="str">
        <f ca="1">IF($O440="","",INDEX('Nhập liệu'!$J$10:$J$10000,'Chi tiết'!$O440))</f>
        <v/>
      </c>
      <c r="J440" s="275" t="str">
        <f ca="1">IF($O440="","",INDEX('Nhập liệu'!$K$10:$K$10000,'Chi tiết'!$O440))</f>
        <v/>
      </c>
      <c r="K440" s="275" t="str">
        <f ca="1">IF($O440="","",INDEX('Nhập liệu'!$L$10:$L$10000,'Chi tiết'!$O440))</f>
        <v/>
      </c>
      <c r="L440" s="275" t="str">
        <f ca="1">IF($O440="","",INDEX('Nhập liệu'!$M$10:$M$10000,'Chi tiết'!$O440))</f>
        <v/>
      </c>
      <c r="M440" s="275" t="str">
        <f ca="1">IF($O440="","",INDEX('Nhập liệu'!$N$10:$N$10000,'Chi tiết'!$O440))</f>
        <v/>
      </c>
      <c r="N440" s="275" t="str">
        <f ca="1">IF($O440="","",INDEX('Nhập liệu'!$O$10:$O$10000,'Chi tiết'!$O440))</f>
        <v/>
      </c>
      <c r="O440" s="266" t="str">
        <f ca="1">IF(TYPE(MATCH($D$6,OFFSET('Nhập liệu'!$C$10,O439,0):'Nhập liệu'!$C$10000,0)+O439)=16,"",MATCH($D$6,OFFSET('Nhập liệu'!$C$10,O439,0):'Nhập liệu'!$C$10000,0)+O439)</f>
        <v/>
      </c>
    </row>
    <row r="441" spans="2:15">
      <c r="B441" s="264" t="str">
        <f ca="1">IF($O441="","",INDEX('Nhập liệu'!$B$10:$B$10000,'Chi tiết'!$O441))</f>
        <v/>
      </c>
      <c r="C441" s="160" t="str">
        <f ca="1">IF($O441="","",INDEX('Nhập liệu'!$D$10:$D$10000,'Chi tiết'!$O441))</f>
        <v/>
      </c>
      <c r="D441" s="275" t="str">
        <f ca="1">IF($O441="","",INDEX('Nhập liệu'!$E$10:$E$10000,'Chi tiết'!$O441))</f>
        <v/>
      </c>
      <c r="E441" s="274" t="str">
        <f ca="1">IF($O441="","",INDEX('Nhập liệu'!$F$10:$F$10000,'Chi tiết'!$O441))</f>
        <v/>
      </c>
      <c r="F441" s="275" t="str">
        <f ca="1">IF($O441="","",INDEX('Nhập liệu'!$G$10:$G$10000,'Chi tiết'!$O441))</f>
        <v/>
      </c>
      <c r="G441" s="275" t="str">
        <f ca="1">IF($O441="","",INDEX('Nhập liệu'!$H$10:$H$10000,'Chi tiết'!$O441))</f>
        <v/>
      </c>
      <c r="H441" s="275" t="str">
        <f ca="1">IF($O441="","",INDEX('Nhập liệu'!$I$10:$I$10000,'Chi tiết'!$O441))</f>
        <v/>
      </c>
      <c r="I441" s="275" t="str">
        <f ca="1">IF($O441="","",INDEX('Nhập liệu'!$J$10:$J$10000,'Chi tiết'!$O441))</f>
        <v/>
      </c>
      <c r="J441" s="275" t="str">
        <f ca="1">IF($O441="","",INDEX('Nhập liệu'!$K$10:$K$10000,'Chi tiết'!$O441))</f>
        <v/>
      </c>
      <c r="K441" s="275" t="str">
        <f ca="1">IF($O441="","",INDEX('Nhập liệu'!$L$10:$L$10000,'Chi tiết'!$O441))</f>
        <v/>
      </c>
      <c r="L441" s="275" t="str">
        <f ca="1">IF($O441="","",INDEX('Nhập liệu'!$M$10:$M$10000,'Chi tiết'!$O441))</f>
        <v/>
      </c>
      <c r="M441" s="275" t="str">
        <f ca="1">IF($O441="","",INDEX('Nhập liệu'!$N$10:$N$10000,'Chi tiết'!$O441))</f>
        <v/>
      </c>
      <c r="N441" s="275" t="str">
        <f ca="1">IF($O441="","",INDEX('Nhập liệu'!$O$10:$O$10000,'Chi tiết'!$O441))</f>
        <v/>
      </c>
      <c r="O441" s="266" t="str">
        <f ca="1">IF(TYPE(MATCH($D$6,OFFSET('Nhập liệu'!$C$10,O440,0):'Nhập liệu'!$C$10000,0)+O440)=16,"",MATCH($D$6,OFFSET('Nhập liệu'!$C$10,O440,0):'Nhập liệu'!$C$10000,0)+O440)</f>
        <v/>
      </c>
    </row>
    <row r="442" spans="2:15">
      <c r="B442" s="264" t="str">
        <f ca="1">IF($O442="","",INDEX('Nhập liệu'!$B$10:$B$10000,'Chi tiết'!$O442))</f>
        <v/>
      </c>
      <c r="C442" s="160" t="str">
        <f ca="1">IF($O442="","",INDEX('Nhập liệu'!$D$10:$D$10000,'Chi tiết'!$O442))</f>
        <v/>
      </c>
      <c r="D442" s="275" t="str">
        <f ca="1">IF($O442="","",INDEX('Nhập liệu'!$E$10:$E$10000,'Chi tiết'!$O442))</f>
        <v/>
      </c>
      <c r="E442" s="274" t="str">
        <f ca="1">IF($O442="","",INDEX('Nhập liệu'!$F$10:$F$10000,'Chi tiết'!$O442))</f>
        <v/>
      </c>
      <c r="F442" s="275" t="str">
        <f ca="1">IF($O442="","",INDEX('Nhập liệu'!$G$10:$G$10000,'Chi tiết'!$O442))</f>
        <v/>
      </c>
      <c r="G442" s="275" t="str">
        <f ca="1">IF($O442="","",INDEX('Nhập liệu'!$H$10:$H$10000,'Chi tiết'!$O442))</f>
        <v/>
      </c>
      <c r="H442" s="275" t="str">
        <f ca="1">IF($O442="","",INDEX('Nhập liệu'!$I$10:$I$10000,'Chi tiết'!$O442))</f>
        <v/>
      </c>
      <c r="I442" s="275" t="str">
        <f ca="1">IF($O442="","",INDEX('Nhập liệu'!$J$10:$J$10000,'Chi tiết'!$O442))</f>
        <v/>
      </c>
      <c r="J442" s="275" t="str">
        <f ca="1">IF($O442="","",INDEX('Nhập liệu'!$K$10:$K$10000,'Chi tiết'!$O442))</f>
        <v/>
      </c>
      <c r="K442" s="275" t="str">
        <f ca="1">IF($O442="","",INDEX('Nhập liệu'!$L$10:$L$10000,'Chi tiết'!$O442))</f>
        <v/>
      </c>
      <c r="L442" s="275" t="str">
        <f ca="1">IF($O442="","",INDEX('Nhập liệu'!$M$10:$M$10000,'Chi tiết'!$O442))</f>
        <v/>
      </c>
      <c r="M442" s="275" t="str">
        <f ca="1">IF($O442="","",INDEX('Nhập liệu'!$N$10:$N$10000,'Chi tiết'!$O442))</f>
        <v/>
      </c>
      <c r="N442" s="275" t="str">
        <f ca="1">IF($O442="","",INDEX('Nhập liệu'!$O$10:$O$10000,'Chi tiết'!$O442))</f>
        <v/>
      </c>
      <c r="O442" s="266" t="str">
        <f ca="1">IF(TYPE(MATCH($D$6,OFFSET('Nhập liệu'!$C$10,O441,0):'Nhập liệu'!$C$10000,0)+O441)=16,"",MATCH($D$6,OFFSET('Nhập liệu'!$C$10,O441,0):'Nhập liệu'!$C$10000,0)+O441)</f>
        <v/>
      </c>
    </row>
    <row r="443" spans="2:15">
      <c r="B443" s="264" t="str">
        <f ca="1">IF($O443="","",INDEX('Nhập liệu'!$B$10:$B$10000,'Chi tiết'!$O443))</f>
        <v/>
      </c>
      <c r="C443" s="160" t="str">
        <f ca="1">IF($O443="","",INDEX('Nhập liệu'!$D$10:$D$10000,'Chi tiết'!$O443))</f>
        <v/>
      </c>
      <c r="D443" s="275" t="str">
        <f ca="1">IF($O443="","",INDEX('Nhập liệu'!$E$10:$E$10000,'Chi tiết'!$O443))</f>
        <v/>
      </c>
      <c r="E443" s="274" t="str">
        <f ca="1">IF($O443="","",INDEX('Nhập liệu'!$F$10:$F$10000,'Chi tiết'!$O443))</f>
        <v/>
      </c>
      <c r="F443" s="275" t="str">
        <f ca="1">IF($O443="","",INDEX('Nhập liệu'!$G$10:$G$10000,'Chi tiết'!$O443))</f>
        <v/>
      </c>
      <c r="G443" s="275" t="str">
        <f ca="1">IF($O443="","",INDEX('Nhập liệu'!$H$10:$H$10000,'Chi tiết'!$O443))</f>
        <v/>
      </c>
      <c r="H443" s="275" t="str">
        <f ca="1">IF($O443="","",INDEX('Nhập liệu'!$I$10:$I$10000,'Chi tiết'!$O443))</f>
        <v/>
      </c>
      <c r="I443" s="275" t="str">
        <f ca="1">IF($O443="","",INDEX('Nhập liệu'!$J$10:$J$10000,'Chi tiết'!$O443))</f>
        <v/>
      </c>
      <c r="J443" s="275" t="str">
        <f ca="1">IF($O443="","",INDEX('Nhập liệu'!$K$10:$K$10000,'Chi tiết'!$O443))</f>
        <v/>
      </c>
      <c r="K443" s="275" t="str">
        <f ca="1">IF($O443="","",INDEX('Nhập liệu'!$L$10:$L$10000,'Chi tiết'!$O443))</f>
        <v/>
      </c>
      <c r="L443" s="275" t="str">
        <f ca="1">IF($O443="","",INDEX('Nhập liệu'!$M$10:$M$10000,'Chi tiết'!$O443))</f>
        <v/>
      </c>
      <c r="M443" s="275" t="str">
        <f ca="1">IF($O443="","",INDEX('Nhập liệu'!$N$10:$N$10000,'Chi tiết'!$O443))</f>
        <v/>
      </c>
      <c r="N443" s="275" t="str">
        <f ca="1">IF($O443="","",INDEX('Nhập liệu'!$O$10:$O$10000,'Chi tiết'!$O443))</f>
        <v/>
      </c>
      <c r="O443" s="266" t="str">
        <f ca="1">IF(TYPE(MATCH($D$6,OFFSET('Nhập liệu'!$C$10,O442,0):'Nhập liệu'!$C$10000,0)+O442)=16,"",MATCH($D$6,OFFSET('Nhập liệu'!$C$10,O442,0):'Nhập liệu'!$C$10000,0)+O442)</f>
        <v/>
      </c>
    </row>
    <row r="444" spans="2:15">
      <c r="B444" s="264" t="str">
        <f ca="1">IF($O444="","",INDEX('Nhập liệu'!$B$10:$B$10000,'Chi tiết'!$O444))</f>
        <v/>
      </c>
      <c r="C444" s="160" t="str">
        <f ca="1">IF($O444="","",INDEX('Nhập liệu'!$D$10:$D$10000,'Chi tiết'!$O444))</f>
        <v/>
      </c>
      <c r="D444" s="275" t="str">
        <f ca="1">IF($O444="","",INDEX('Nhập liệu'!$E$10:$E$10000,'Chi tiết'!$O444))</f>
        <v/>
      </c>
      <c r="E444" s="274" t="str">
        <f ca="1">IF($O444="","",INDEX('Nhập liệu'!$F$10:$F$10000,'Chi tiết'!$O444))</f>
        <v/>
      </c>
      <c r="F444" s="275" t="str">
        <f ca="1">IF($O444="","",INDEX('Nhập liệu'!$G$10:$G$10000,'Chi tiết'!$O444))</f>
        <v/>
      </c>
      <c r="G444" s="275" t="str">
        <f ca="1">IF($O444="","",INDEX('Nhập liệu'!$H$10:$H$10000,'Chi tiết'!$O444))</f>
        <v/>
      </c>
      <c r="H444" s="275" t="str">
        <f ca="1">IF($O444="","",INDEX('Nhập liệu'!$I$10:$I$10000,'Chi tiết'!$O444))</f>
        <v/>
      </c>
      <c r="I444" s="275" t="str">
        <f ca="1">IF($O444="","",INDEX('Nhập liệu'!$J$10:$J$10000,'Chi tiết'!$O444))</f>
        <v/>
      </c>
      <c r="J444" s="275" t="str">
        <f ca="1">IF($O444="","",INDEX('Nhập liệu'!$K$10:$K$10000,'Chi tiết'!$O444))</f>
        <v/>
      </c>
      <c r="K444" s="275" t="str">
        <f ca="1">IF($O444="","",INDEX('Nhập liệu'!$L$10:$L$10000,'Chi tiết'!$O444))</f>
        <v/>
      </c>
      <c r="L444" s="275" t="str">
        <f ca="1">IF($O444="","",INDEX('Nhập liệu'!$M$10:$M$10000,'Chi tiết'!$O444))</f>
        <v/>
      </c>
      <c r="M444" s="275" t="str">
        <f ca="1">IF($O444="","",INDEX('Nhập liệu'!$N$10:$N$10000,'Chi tiết'!$O444))</f>
        <v/>
      </c>
      <c r="N444" s="275" t="str">
        <f ca="1">IF($O444="","",INDEX('Nhập liệu'!$O$10:$O$10000,'Chi tiết'!$O444))</f>
        <v/>
      </c>
      <c r="O444" s="266" t="str">
        <f ca="1">IF(TYPE(MATCH($D$6,OFFSET('Nhập liệu'!$C$10,O443,0):'Nhập liệu'!$C$10000,0)+O443)=16,"",MATCH($D$6,OFFSET('Nhập liệu'!$C$10,O443,0):'Nhập liệu'!$C$10000,0)+O443)</f>
        <v/>
      </c>
    </row>
    <row r="445" spans="2:15">
      <c r="B445" s="264" t="str">
        <f ca="1">IF($O445="","",INDEX('Nhập liệu'!$B$10:$B$10000,'Chi tiết'!$O445))</f>
        <v/>
      </c>
      <c r="C445" s="160" t="str">
        <f ca="1">IF($O445="","",INDEX('Nhập liệu'!$D$10:$D$10000,'Chi tiết'!$O445))</f>
        <v/>
      </c>
      <c r="D445" s="275" t="str">
        <f ca="1">IF($O445="","",INDEX('Nhập liệu'!$E$10:$E$10000,'Chi tiết'!$O445))</f>
        <v/>
      </c>
      <c r="E445" s="274" t="str">
        <f ca="1">IF($O445="","",INDEX('Nhập liệu'!$F$10:$F$10000,'Chi tiết'!$O445))</f>
        <v/>
      </c>
      <c r="F445" s="275" t="str">
        <f ca="1">IF($O445="","",INDEX('Nhập liệu'!$G$10:$G$10000,'Chi tiết'!$O445))</f>
        <v/>
      </c>
      <c r="G445" s="275" t="str">
        <f ca="1">IF($O445="","",INDEX('Nhập liệu'!$H$10:$H$10000,'Chi tiết'!$O445))</f>
        <v/>
      </c>
      <c r="H445" s="275" t="str">
        <f ca="1">IF($O445="","",INDEX('Nhập liệu'!$I$10:$I$10000,'Chi tiết'!$O445))</f>
        <v/>
      </c>
      <c r="I445" s="275" t="str">
        <f ca="1">IF($O445="","",INDEX('Nhập liệu'!$J$10:$J$10000,'Chi tiết'!$O445))</f>
        <v/>
      </c>
      <c r="J445" s="275" t="str">
        <f ca="1">IF($O445="","",INDEX('Nhập liệu'!$K$10:$K$10000,'Chi tiết'!$O445))</f>
        <v/>
      </c>
      <c r="K445" s="275" t="str">
        <f ca="1">IF($O445="","",INDEX('Nhập liệu'!$L$10:$L$10000,'Chi tiết'!$O445))</f>
        <v/>
      </c>
      <c r="L445" s="275" t="str">
        <f ca="1">IF($O445="","",INDEX('Nhập liệu'!$M$10:$M$10000,'Chi tiết'!$O445))</f>
        <v/>
      </c>
      <c r="M445" s="275" t="str">
        <f ca="1">IF($O445="","",INDEX('Nhập liệu'!$N$10:$N$10000,'Chi tiết'!$O445))</f>
        <v/>
      </c>
      <c r="N445" s="275" t="str">
        <f ca="1">IF($O445="","",INDEX('Nhập liệu'!$O$10:$O$10000,'Chi tiết'!$O445))</f>
        <v/>
      </c>
      <c r="O445" s="266" t="str">
        <f ca="1">IF(TYPE(MATCH($D$6,OFFSET('Nhập liệu'!$C$10,O444,0):'Nhập liệu'!$C$10000,0)+O444)=16,"",MATCH($D$6,OFFSET('Nhập liệu'!$C$10,O444,0):'Nhập liệu'!$C$10000,0)+O444)</f>
        <v/>
      </c>
    </row>
    <row r="446" spans="2:15">
      <c r="B446" s="264" t="str">
        <f ca="1">IF($O446="","",INDEX('Nhập liệu'!$B$10:$B$10000,'Chi tiết'!$O446))</f>
        <v/>
      </c>
      <c r="C446" s="160" t="str">
        <f ca="1">IF($O446="","",INDEX('Nhập liệu'!$D$10:$D$10000,'Chi tiết'!$O446))</f>
        <v/>
      </c>
      <c r="D446" s="275" t="str">
        <f ca="1">IF($O446="","",INDEX('Nhập liệu'!$E$10:$E$10000,'Chi tiết'!$O446))</f>
        <v/>
      </c>
      <c r="E446" s="274" t="str">
        <f ca="1">IF($O446="","",INDEX('Nhập liệu'!$F$10:$F$10000,'Chi tiết'!$O446))</f>
        <v/>
      </c>
      <c r="F446" s="275" t="str">
        <f ca="1">IF($O446="","",INDEX('Nhập liệu'!$G$10:$G$10000,'Chi tiết'!$O446))</f>
        <v/>
      </c>
      <c r="G446" s="275" t="str">
        <f ca="1">IF($O446="","",INDEX('Nhập liệu'!$H$10:$H$10000,'Chi tiết'!$O446))</f>
        <v/>
      </c>
      <c r="H446" s="275" t="str">
        <f ca="1">IF($O446="","",INDEX('Nhập liệu'!$I$10:$I$10000,'Chi tiết'!$O446))</f>
        <v/>
      </c>
      <c r="I446" s="275" t="str">
        <f ca="1">IF($O446="","",INDEX('Nhập liệu'!$J$10:$J$10000,'Chi tiết'!$O446))</f>
        <v/>
      </c>
      <c r="J446" s="275" t="str">
        <f ca="1">IF($O446="","",INDEX('Nhập liệu'!$K$10:$K$10000,'Chi tiết'!$O446))</f>
        <v/>
      </c>
      <c r="K446" s="275" t="str">
        <f ca="1">IF($O446="","",INDEX('Nhập liệu'!$L$10:$L$10000,'Chi tiết'!$O446))</f>
        <v/>
      </c>
      <c r="L446" s="275" t="str">
        <f ca="1">IF($O446="","",INDEX('Nhập liệu'!$M$10:$M$10000,'Chi tiết'!$O446))</f>
        <v/>
      </c>
      <c r="M446" s="275" t="str">
        <f ca="1">IF($O446="","",INDEX('Nhập liệu'!$N$10:$N$10000,'Chi tiết'!$O446))</f>
        <v/>
      </c>
      <c r="N446" s="275" t="str">
        <f ca="1">IF($O446="","",INDEX('Nhập liệu'!$O$10:$O$10000,'Chi tiết'!$O446))</f>
        <v/>
      </c>
      <c r="O446" s="266" t="str">
        <f ca="1">IF(TYPE(MATCH($D$6,OFFSET('Nhập liệu'!$C$10,O445,0):'Nhập liệu'!$C$10000,0)+O445)=16,"",MATCH($D$6,OFFSET('Nhập liệu'!$C$10,O445,0):'Nhập liệu'!$C$10000,0)+O445)</f>
        <v/>
      </c>
    </row>
    <row r="447" spans="2:15">
      <c r="B447" s="264" t="str">
        <f ca="1">IF($O447="","",INDEX('Nhập liệu'!$B$10:$B$10000,'Chi tiết'!$O447))</f>
        <v/>
      </c>
      <c r="C447" s="160" t="str">
        <f ca="1">IF($O447="","",INDEX('Nhập liệu'!$D$10:$D$10000,'Chi tiết'!$O447))</f>
        <v/>
      </c>
      <c r="D447" s="275" t="str">
        <f ca="1">IF($O447="","",INDEX('Nhập liệu'!$E$10:$E$10000,'Chi tiết'!$O447))</f>
        <v/>
      </c>
      <c r="E447" s="274" t="str">
        <f ca="1">IF($O447="","",INDEX('Nhập liệu'!$F$10:$F$10000,'Chi tiết'!$O447))</f>
        <v/>
      </c>
      <c r="F447" s="275" t="str">
        <f ca="1">IF($O447="","",INDEX('Nhập liệu'!$G$10:$G$10000,'Chi tiết'!$O447))</f>
        <v/>
      </c>
      <c r="G447" s="275" t="str">
        <f ca="1">IF($O447="","",INDEX('Nhập liệu'!$H$10:$H$10000,'Chi tiết'!$O447))</f>
        <v/>
      </c>
      <c r="H447" s="275" t="str">
        <f ca="1">IF($O447="","",INDEX('Nhập liệu'!$I$10:$I$10000,'Chi tiết'!$O447))</f>
        <v/>
      </c>
      <c r="I447" s="275" t="str">
        <f ca="1">IF($O447="","",INDEX('Nhập liệu'!$J$10:$J$10000,'Chi tiết'!$O447))</f>
        <v/>
      </c>
      <c r="J447" s="275" t="str">
        <f ca="1">IF($O447="","",INDEX('Nhập liệu'!$K$10:$K$10000,'Chi tiết'!$O447))</f>
        <v/>
      </c>
      <c r="K447" s="275" t="str">
        <f ca="1">IF($O447="","",INDEX('Nhập liệu'!$L$10:$L$10000,'Chi tiết'!$O447))</f>
        <v/>
      </c>
      <c r="L447" s="275" t="str">
        <f ca="1">IF($O447="","",INDEX('Nhập liệu'!$M$10:$M$10000,'Chi tiết'!$O447))</f>
        <v/>
      </c>
      <c r="M447" s="275" t="str">
        <f ca="1">IF($O447="","",INDEX('Nhập liệu'!$N$10:$N$10000,'Chi tiết'!$O447))</f>
        <v/>
      </c>
      <c r="N447" s="275" t="str">
        <f ca="1">IF($O447="","",INDEX('Nhập liệu'!$O$10:$O$10000,'Chi tiết'!$O447))</f>
        <v/>
      </c>
      <c r="O447" s="266" t="str">
        <f ca="1">IF(TYPE(MATCH($D$6,OFFSET('Nhập liệu'!$C$10,O446,0):'Nhập liệu'!$C$10000,0)+O446)=16,"",MATCH($D$6,OFFSET('Nhập liệu'!$C$10,O446,0):'Nhập liệu'!$C$10000,0)+O446)</f>
        <v/>
      </c>
    </row>
    <row r="448" spans="2:15">
      <c r="B448" s="264" t="str">
        <f ca="1">IF($O448="","",INDEX('Nhập liệu'!$B$10:$B$10000,'Chi tiết'!$O448))</f>
        <v/>
      </c>
      <c r="C448" s="160" t="str">
        <f ca="1">IF($O448="","",INDEX('Nhập liệu'!$D$10:$D$10000,'Chi tiết'!$O448))</f>
        <v/>
      </c>
      <c r="D448" s="275" t="str">
        <f ca="1">IF($O448="","",INDEX('Nhập liệu'!$E$10:$E$10000,'Chi tiết'!$O448))</f>
        <v/>
      </c>
      <c r="E448" s="274" t="str">
        <f ca="1">IF($O448="","",INDEX('Nhập liệu'!$F$10:$F$10000,'Chi tiết'!$O448))</f>
        <v/>
      </c>
      <c r="F448" s="275" t="str">
        <f ca="1">IF($O448="","",INDEX('Nhập liệu'!$G$10:$G$10000,'Chi tiết'!$O448))</f>
        <v/>
      </c>
      <c r="G448" s="275" t="str">
        <f ca="1">IF($O448="","",INDEX('Nhập liệu'!$H$10:$H$10000,'Chi tiết'!$O448))</f>
        <v/>
      </c>
      <c r="H448" s="275" t="str">
        <f ca="1">IF($O448="","",INDEX('Nhập liệu'!$I$10:$I$10000,'Chi tiết'!$O448))</f>
        <v/>
      </c>
      <c r="I448" s="275" t="str">
        <f ca="1">IF($O448="","",INDEX('Nhập liệu'!$J$10:$J$10000,'Chi tiết'!$O448))</f>
        <v/>
      </c>
      <c r="J448" s="275" t="str">
        <f ca="1">IF($O448="","",INDEX('Nhập liệu'!$K$10:$K$10000,'Chi tiết'!$O448))</f>
        <v/>
      </c>
      <c r="K448" s="275" t="str">
        <f ca="1">IF($O448="","",INDEX('Nhập liệu'!$L$10:$L$10000,'Chi tiết'!$O448))</f>
        <v/>
      </c>
      <c r="L448" s="275" t="str">
        <f ca="1">IF($O448="","",INDEX('Nhập liệu'!$M$10:$M$10000,'Chi tiết'!$O448))</f>
        <v/>
      </c>
      <c r="M448" s="275" t="str">
        <f ca="1">IF($O448="","",INDEX('Nhập liệu'!$N$10:$N$10000,'Chi tiết'!$O448))</f>
        <v/>
      </c>
      <c r="N448" s="275" t="str">
        <f ca="1">IF($O448="","",INDEX('Nhập liệu'!$O$10:$O$10000,'Chi tiết'!$O448))</f>
        <v/>
      </c>
      <c r="O448" s="266" t="str">
        <f ca="1">IF(TYPE(MATCH($D$6,OFFSET('Nhập liệu'!$C$10,O447,0):'Nhập liệu'!$C$10000,0)+O447)=16,"",MATCH($D$6,OFFSET('Nhập liệu'!$C$10,O447,0):'Nhập liệu'!$C$10000,0)+O447)</f>
        <v/>
      </c>
    </row>
    <row r="449" spans="2:15">
      <c r="B449" s="264" t="str">
        <f ca="1">IF($O449="","",INDEX('Nhập liệu'!$B$10:$B$10000,'Chi tiết'!$O449))</f>
        <v/>
      </c>
      <c r="C449" s="160" t="str">
        <f ca="1">IF($O449="","",INDEX('Nhập liệu'!$D$10:$D$10000,'Chi tiết'!$O449))</f>
        <v/>
      </c>
      <c r="D449" s="275" t="str">
        <f ca="1">IF($O449="","",INDEX('Nhập liệu'!$E$10:$E$10000,'Chi tiết'!$O449))</f>
        <v/>
      </c>
      <c r="E449" s="274" t="str">
        <f ca="1">IF($O449="","",INDEX('Nhập liệu'!$F$10:$F$10000,'Chi tiết'!$O449))</f>
        <v/>
      </c>
      <c r="F449" s="275" t="str">
        <f ca="1">IF($O449="","",INDEX('Nhập liệu'!$G$10:$G$10000,'Chi tiết'!$O449))</f>
        <v/>
      </c>
      <c r="G449" s="275" t="str">
        <f ca="1">IF($O449="","",INDEX('Nhập liệu'!$H$10:$H$10000,'Chi tiết'!$O449))</f>
        <v/>
      </c>
      <c r="H449" s="275" t="str">
        <f ca="1">IF($O449="","",INDEX('Nhập liệu'!$I$10:$I$10000,'Chi tiết'!$O449))</f>
        <v/>
      </c>
      <c r="I449" s="275" t="str">
        <f ca="1">IF($O449="","",INDEX('Nhập liệu'!$J$10:$J$10000,'Chi tiết'!$O449))</f>
        <v/>
      </c>
      <c r="J449" s="275" t="str">
        <f ca="1">IF($O449="","",INDEX('Nhập liệu'!$K$10:$K$10000,'Chi tiết'!$O449))</f>
        <v/>
      </c>
      <c r="K449" s="275" t="str">
        <f ca="1">IF($O449="","",INDEX('Nhập liệu'!$L$10:$L$10000,'Chi tiết'!$O449))</f>
        <v/>
      </c>
      <c r="L449" s="275" t="str">
        <f ca="1">IF($O449="","",INDEX('Nhập liệu'!$M$10:$M$10000,'Chi tiết'!$O449))</f>
        <v/>
      </c>
      <c r="M449" s="275" t="str">
        <f ca="1">IF($O449="","",INDEX('Nhập liệu'!$N$10:$N$10000,'Chi tiết'!$O449))</f>
        <v/>
      </c>
      <c r="N449" s="275" t="str">
        <f ca="1">IF($O449="","",INDEX('Nhập liệu'!$O$10:$O$10000,'Chi tiết'!$O449))</f>
        <v/>
      </c>
      <c r="O449" s="266" t="str">
        <f ca="1">IF(TYPE(MATCH($D$6,OFFSET('Nhập liệu'!$C$10,O448,0):'Nhập liệu'!$C$10000,0)+O448)=16,"",MATCH($D$6,OFFSET('Nhập liệu'!$C$10,O448,0):'Nhập liệu'!$C$10000,0)+O448)</f>
        <v/>
      </c>
    </row>
    <row r="450" spans="2:15">
      <c r="B450" s="264" t="str">
        <f ca="1">IF($O450="","",INDEX('Nhập liệu'!$B$10:$B$10000,'Chi tiết'!$O450))</f>
        <v/>
      </c>
      <c r="C450" s="160" t="str">
        <f ca="1">IF($O450="","",INDEX('Nhập liệu'!$D$10:$D$10000,'Chi tiết'!$O450))</f>
        <v/>
      </c>
      <c r="D450" s="275" t="str">
        <f ca="1">IF($O450="","",INDEX('Nhập liệu'!$E$10:$E$10000,'Chi tiết'!$O450))</f>
        <v/>
      </c>
      <c r="E450" s="274" t="str">
        <f ca="1">IF($O450="","",INDEX('Nhập liệu'!$F$10:$F$10000,'Chi tiết'!$O450))</f>
        <v/>
      </c>
      <c r="F450" s="275" t="str">
        <f ca="1">IF($O450="","",INDEX('Nhập liệu'!$G$10:$G$10000,'Chi tiết'!$O450))</f>
        <v/>
      </c>
      <c r="G450" s="275" t="str">
        <f ca="1">IF($O450="","",INDEX('Nhập liệu'!$H$10:$H$10000,'Chi tiết'!$O450))</f>
        <v/>
      </c>
      <c r="H450" s="275" t="str">
        <f ca="1">IF($O450="","",INDEX('Nhập liệu'!$I$10:$I$10000,'Chi tiết'!$O450))</f>
        <v/>
      </c>
      <c r="I450" s="275" t="str">
        <f ca="1">IF($O450="","",INDEX('Nhập liệu'!$J$10:$J$10000,'Chi tiết'!$O450))</f>
        <v/>
      </c>
      <c r="J450" s="275" t="str">
        <f ca="1">IF($O450="","",INDEX('Nhập liệu'!$K$10:$K$10000,'Chi tiết'!$O450))</f>
        <v/>
      </c>
      <c r="K450" s="275" t="str">
        <f ca="1">IF($O450="","",INDEX('Nhập liệu'!$L$10:$L$10000,'Chi tiết'!$O450))</f>
        <v/>
      </c>
      <c r="L450" s="275" t="str">
        <f ca="1">IF($O450="","",INDEX('Nhập liệu'!$M$10:$M$10000,'Chi tiết'!$O450))</f>
        <v/>
      </c>
      <c r="M450" s="275" t="str">
        <f ca="1">IF($O450="","",INDEX('Nhập liệu'!$N$10:$N$10000,'Chi tiết'!$O450))</f>
        <v/>
      </c>
      <c r="N450" s="275" t="str">
        <f ca="1">IF($O450="","",INDEX('Nhập liệu'!$O$10:$O$10000,'Chi tiết'!$O450))</f>
        <v/>
      </c>
      <c r="O450" s="266" t="str">
        <f ca="1">IF(TYPE(MATCH($D$6,OFFSET('Nhập liệu'!$C$10,O449,0):'Nhập liệu'!$C$10000,0)+O449)=16,"",MATCH($D$6,OFFSET('Nhập liệu'!$C$10,O449,0):'Nhập liệu'!$C$10000,0)+O449)</f>
        <v/>
      </c>
    </row>
    <row r="451" spans="2:15">
      <c r="B451" s="264" t="str">
        <f ca="1">IF($O451="","",INDEX('Nhập liệu'!$B$10:$B$10000,'Chi tiết'!$O451))</f>
        <v/>
      </c>
      <c r="C451" s="160" t="str">
        <f ca="1">IF($O451="","",INDEX('Nhập liệu'!$D$10:$D$10000,'Chi tiết'!$O451))</f>
        <v/>
      </c>
      <c r="D451" s="275" t="str">
        <f ca="1">IF($O451="","",INDEX('Nhập liệu'!$E$10:$E$10000,'Chi tiết'!$O451))</f>
        <v/>
      </c>
      <c r="E451" s="274" t="str">
        <f ca="1">IF($O451="","",INDEX('Nhập liệu'!$F$10:$F$10000,'Chi tiết'!$O451))</f>
        <v/>
      </c>
      <c r="F451" s="275" t="str">
        <f ca="1">IF($O451="","",INDEX('Nhập liệu'!$G$10:$G$10000,'Chi tiết'!$O451))</f>
        <v/>
      </c>
      <c r="G451" s="275" t="str">
        <f ca="1">IF($O451="","",INDEX('Nhập liệu'!$H$10:$H$10000,'Chi tiết'!$O451))</f>
        <v/>
      </c>
      <c r="H451" s="275" t="str">
        <f ca="1">IF($O451="","",INDEX('Nhập liệu'!$I$10:$I$10000,'Chi tiết'!$O451))</f>
        <v/>
      </c>
      <c r="I451" s="275" t="str">
        <f ca="1">IF($O451="","",INDEX('Nhập liệu'!$J$10:$J$10000,'Chi tiết'!$O451))</f>
        <v/>
      </c>
      <c r="J451" s="275" t="str">
        <f ca="1">IF($O451="","",INDEX('Nhập liệu'!$K$10:$K$10000,'Chi tiết'!$O451))</f>
        <v/>
      </c>
      <c r="K451" s="275" t="str">
        <f ca="1">IF($O451="","",INDEX('Nhập liệu'!$L$10:$L$10000,'Chi tiết'!$O451))</f>
        <v/>
      </c>
      <c r="L451" s="275" t="str">
        <f ca="1">IF($O451="","",INDEX('Nhập liệu'!$M$10:$M$10000,'Chi tiết'!$O451))</f>
        <v/>
      </c>
      <c r="M451" s="275" t="str">
        <f ca="1">IF($O451="","",INDEX('Nhập liệu'!$N$10:$N$10000,'Chi tiết'!$O451))</f>
        <v/>
      </c>
      <c r="N451" s="275" t="str">
        <f ca="1">IF($O451="","",INDEX('Nhập liệu'!$O$10:$O$10000,'Chi tiết'!$O451))</f>
        <v/>
      </c>
      <c r="O451" s="266" t="str">
        <f ca="1">IF(TYPE(MATCH($D$6,OFFSET('Nhập liệu'!$C$10,O450,0):'Nhập liệu'!$C$10000,0)+O450)=16,"",MATCH($D$6,OFFSET('Nhập liệu'!$C$10,O450,0):'Nhập liệu'!$C$10000,0)+O450)</f>
        <v/>
      </c>
    </row>
    <row r="452" spans="2:15">
      <c r="B452" s="264" t="str">
        <f ca="1">IF($O452="","",INDEX('Nhập liệu'!$B$10:$B$10000,'Chi tiết'!$O452))</f>
        <v/>
      </c>
      <c r="C452" s="160" t="str">
        <f ca="1">IF($O452="","",INDEX('Nhập liệu'!$D$10:$D$10000,'Chi tiết'!$O452))</f>
        <v/>
      </c>
      <c r="D452" s="275" t="str">
        <f ca="1">IF($O452="","",INDEX('Nhập liệu'!$E$10:$E$10000,'Chi tiết'!$O452))</f>
        <v/>
      </c>
      <c r="E452" s="274" t="str">
        <f ca="1">IF($O452="","",INDEX('Nhập liệu'!$F$10:$F$10000,'Chi tiết'!$O452))</f>
        <v/>
      </c>
      <c r="F452" s="275" t="str">
        <f ca="1">IF($O452="","",INDEX('Nhập liệu'!$G$10:$G$10000,'Chi tiết'!$O452))</f>
        <v/>
      </c>
      <c r="G452" s="275" t="str">
        <f ca="1">IF($O452="","",INDEX('Nhập liệu'!$H$10:$H$10000,'Chi tiết'!$O452))</f>
        <v/>
      </c>
      <c r="H452" s="275" t="str">
        <f ca="1">IF($O452="","",INDEX('Nhập liệu'!$I$10:$I$10000,'Chi tiết'!$O452))</f>
        <v/>
      </c>
      <c r="I452" s="275" t="str">
        <f ca="1">IF($O452="","",INDEX('Nhập liệu'!$J$10:$J$10000,'Chi tiết'!$O452))</f>
        <v/>
      </c>
      <c r="J452" s="275" t="str">
        <f ca="1">IF($O452="","",INDEX('Nhập liệu'!$K$10:$K$10000,'Chi tiết'!$O452))</f>
        <v/>
      </c>
      <c r="K452" s="275" t="str">
        <f ca="1">IF($O452="","",INDEX('Nhập liệu'!$L$10:$L$10000,'Chi tiết'!$O452))</f>
        <v/>
      </c>
      <c r="L452" s="275" t="str">
        <f ca="1">IF($O452="","",INDEX('Nhập liệu'!$M$10:$M$10000,'Chi tiết'!$O452))</f>
        <v/>
      </c>
      <c r="M452" s="275" t="str">
        <f ca="1">IF($O452="","",INDEX('Nhập liệu'!$N$10:$N$10000,'Chi tiết'!$O452))</f>
        <v/>
      </c>
      <c r="N452" s="275" t="str">
        <f ca="1">IF($O452="","",INDEX('Nhập liệu'!$O$10:$O$10000,'Chi tiết'!$O452))</f>
        <v/>
      </c>
      <c r="O452" s="266" t="str">
        <f ca="1">IF(TYPE(MATCH($D$6,OFFSET('Nhập liệu'!$C$10,O451,0):'Nhập liệu'!$C$10000,0)+O451)=16,"",MATCH($D$6,OFFSET('Nhập liệu'!$C$10,O451,0):'Nhập liệu'!$C$10000,0)+O451)</f>
        <v/>
      </c>
    </row>
    <row r="453" spans="2:15">
      <c r="B453" s="264" t="str">
        <f ca="1">IF($O453="","",INDEX('Nhập liệu'!$B$10:$B$10000,'Chi tiết'!$O453))</f>
        <v/>
      </c>
      <c r="C453" s="160" t="str">
        <f ca="1">IF($O453="","",INDEX('Nhập liệu'!$D$10:$D$10000,'Chi tiết'!$O453))</f>
        <v/>
      </c>
      <c r="D453" s="275" t="str">
        <f ca="1">IF($O453="","",INDEX('Nhập liệu'!$E$10:$E$10000,'Chi tiết'!$O453))</f>
        <v/>
      </c>
      <c r="E453" s="274" t="str">
        <f ca="1">IF($O453="","",INDEX('Nhập liệu'!$F$10:$F$10000,'Chi tiết'!$O453))</f>
        <v/>
      </c>
      <c r="F453" s="275" t="str">
        <f ca="1">IF($O453="","",INDEX('Nhập liệu'!$G$10:$G$10000,'Chi tiết'!$O453))</f>
        <v/>
      </c>
      <c r="G453" s="275" t="str">
        <f ca="1">IF($O453="","",INDEX('Nhập liệu'!$H$10:$H$10000,'Chi tiết'!$O453))</f>
        <v/>
      </c>
      <c r="H453" s="275" t="str">
        <f ca="1">IF($O453="","",INDEX('Nhập liệu'!$I$10:$I$10000,'Chi tiết'!$O453))</f>
        <v/>
      </c>
      <c r="I453" s="275" t="str">
        <f ca="1">IF($O453="","",INDEX('Nhập liệu'!$J$10:$J$10000,'Chi tiết'!$O453))</f>
        <v/>
      </c>
      <c r="J453" s="275" t="str">
        <f ca="1">IF($O453="","",INDEX('Nhập liệu'!$K$10:$K$10000,'Chi tiết'!$O453))</f>
        <v/>
      </c>
      <c r="K453" s="275" t="str">
        <f ca="1">IF($O453="","",INDEX('Nhập liệu'!$L$10:$L$10000,'Chi tiết'!$O453))</f>
        <v/>
      </c>
      <c r="L453" s="275" t="str">
        <f ca="1">IF($O453="","",INDEX('Nhập liệu'!$M$10:$M$10000,'Chi tiết'!$O453))</f>
        <v/>
      </c>
      <c r="M453" s="275" t="str">
        <f ca="1">IF($O453="","",INDEX('Nhập liệu'!$N$10:$N$10000,'Chi tiết'!$O453))</f>
        <v/>
      </c>
      <c r="N453" s="275" t="str">
        <f ca="1">IF($O453="","",INDEX('Nhập liệu'!$O$10:$O$10000,'Chi tiết'!$O453))</f>
        <v/>
      </c>
      <c r="O453" s="266" t="str">
        <f ca="1">IF(TYPE(MATCH($D$6,OFFSET('Nhập liệu'!$C$10,O452,0):'Nhập liệu'!$C$10000,0)+O452)=16,"",MATCH($D$6,OFFSET('Nhập liệu'!$C$10,O452,0):'Nhập liệu'!$C$10000,0)+O452)</f>
        <v/>
      </c>
    </row>
    <row r="454" spans="2:15">
      <c r="B454" s="264" t="str">
        <f ca="1">IF($O454="","",INDEX('Nhập liệu'!$B$10:$B$10000,'Chi tiết'!$O454))</f>
        <v/>
      </c>
      <c r="C454" s="160" t="str">
        <f ca="1">IF($O454="","",INDEX('Nhập liệu'!$D$10:$D$10000,'Chi tiết'!$O454))</f>
        <v/>
      </c>
      <c r="D454" s="275" t="str">
        <f ca="1">IF($O454="","",INDEX('Nhập liệu'!$E$10:$E$10000,'Chi tiết'!$O454))</f>
        <v/>
      </c>
      <c r="E454" s="274" t="str">
        <f ca="1">IF($O454="","",INDEX('Nhập liệu'!$F$10:$F$10000,'Chi tiết'!$O454))</f>
        <v/>
      </c>
      <c r="F454" s="275" t="str">
        <f ca="1">IF($O454="","",INDEX('Nhập liệu'!$G$10:$G$10000,'Chi tiết'!$O454))</f>
        <v/>
      </c>
      <c r="G454" s="275" t="str">
        <f ca="1">IF($O454="","",INDEX('Nhập liệu'!$H$10:$H$10000,'Chi tiết'!$O454))</f>
        <v/>
      </c>
      <c r="H454" s="275" t="str">
        <f ca="1">IF($O454="","",INDEX('Nhập liệu'!$I$10:$I$10000,'Chi tiết'!$O454))</f>
        <v/>
      </c>
      <c r="I454" s="275" t="str">
        <f ca="1">IF($O454="","",INDEX('Nhập liệu'!$J$10:$J$10000,'Chi tiết'!$O454))</f>
        <v/>
      </c>
      <c r="J454" s="275" t="str">
        <f ca="1">IF($O454="","",INDEX('Nhập liệu'!$K$10:$K$10000,'Chi tiết'!$O454))</f>
        <v/>
      </c>
      <c r="K454" s="275" t="str">
        <f ca="1">IF($O454="","",INDEX('Nhập liệu'!$L$10:$L$10000,'Chi tiết'!$O454))</f>
        <v/>
      </c>
      <c r="L454" s="275" t="str">
        <f ca="1">IF($O454="","",INDEX('Nhập liệu'!$M$10:$M$10000,'Chi tiết'!$O454))</f>
        <v/>
      </c>
      <c r="M454" s="275" t="str">
        <f ca="1">IF($O454="","",INDEX('Nhập liệu'!$N$10:$N$10000,'Chi tiết'!$O454))</f>
        <v/>
      </c>
      <c r="N454" s="275" t="str">
        <f ca="1">IF($O454="","",INDEX('Nhập liệu'!$O$10:$O$10000,'Chi tiết'!$O454))</f>
        <v/>
      </c>
      <c r="O454" s="266" t="str">
        <f ca="1">IF(TYPE(MATCH($D$6,OFFSET('Nhập liệu'!$C$10,O453,0):'Nhập liệu'!$C$10000,0)+O453)=16,"",MATCH($D$6,OFFSET('Nhập liệu'!$C$10,O453,0):'Nhập liệu'!$C$10000,0)+O453)</f>
        <v/>
      </c>
    </row>
    <row r="455" spans="2:15">
      <c r="B455" s="264" t="str">
        <f ca="1">IF($O455="","",INDEX('Nhập liệu'!$B$10:$B$10000,'Chi tiết'!$O455))</f>
        <v/>
      </c>
      <c r="C455" s="160" t="str">
        <f ca="1">IF($O455="","",INDEX('Nhập liệu'!$D$10:$D$10000,'Chi tiết'!$O455))</f>
        <v/>
      </c>
      <c r="D455" s="275" t="str">
        <f ca="1">IF($O455="","",INDEX('Nhập liệu'!$E$10:$E$10000,'Chi tiết'!$O455))</f>
        <v/>
      </c>
      <c r="E455" s="274" t="str">
        <f ca="1">IF($O455="","",INDEX('Nhập liệu'!$F$10:$F$10000,'Chi tiết'!$O455))</f>
        <v/>
      </c>
      <c r="F455" s="275" t="str">
        <f ca="1">IF($O455="","",INDEX('Nhập liệu'!$G$10:$G$10000,'Chi tiết'!$O455))</f>
        <v/>
      </c>
      <c r="G455" s="275" t="str">
        <f ca="1">IF($O455="","",INDEX('Nhập liệu'!$H$10:$H$10000,'Chi tiết'!$O455))</f>
        <v/>
      </c>
      <c r="H455" s="275" t="str">
        <f ca="1">IF($O455="","",INDEX('Nhập liệu'!$I$10:$I$10000,'Chi tiết'!$O455))</f>
        <v/>
      </c>
      <c r="I455" s="275" t="str">
        <f ca="1">IF($O455="","",INDEX('Nhập liệu'!$J$10:$J$10000,'Chi tiết'!$O455))</f>
        <v/>
      </c>
      <c r="J455" s="275" t="str">
        <f ca="1">IF($O455="","",INDEX('Nhập liệu'!$K$10:$K$10000,'Chi tiết'!$O455))</f>
        <v/>
      </c>
      <c r="K455" s="275" t="str">
        <f ca="1">IF($O455="","",INDEX('Nhập liệu'!$L$10:$L$10000,'Chi tiết'!$O455))</f>
        <v/>
      </c>
      <c r="L455" s="275" t="str">
        <f ca="1">IF($O455="","",INDEX('Nhập liệu'!$M$10:$M$10000,'Chi tiết'!$O455))</f>
        <v/>
      </c>
      <c r="M455" s="275" t="str">
        <f ca="1">IF($O455="","",INDEX('Nhập liệu'!$N$10:$N$10000,'Chi tiết'!$O455))</f>
        <v/>
      </c>
      <c r="N455" s="275" t="str">
        <f ca="1">IF($O455="","",INDEX('Nhập liệu'!$O$10:$O$10000,'Chi tiết'!$O455))</f>
        <v/>
      </c>
      <c r="O455" s="266" t="str">
        <f ca="1">IF(TYPE(MATCH($D$6,OFFSET('Nhập liệu'!$C$10,O454,0):'Nhập liệu'!$C$10000,0)+O454)=16,"",MATCH($D$6,OFFSET('Nhập liệu'!$C$10,O454,0):'Nhập liệu'!$C$10000,0)+O454)</f>
        <v/>
      </c>
    </row>
    <row r="456" spans="2:15">
      <c r="B456" s="264" t="str">
        <f ca="1">IF($O456="","",INDEX('Nhập liệu'!$B$10:$B$10000,'Chi tiết'!$O456))</f>
        <v/>
      </c>
      <c r="C456" s="160" t="str">
        <f ca="1">IF($O456="","",INDEX('Nhập liệu'!$D$10:$D$10000,'Chi tiết'!$O456))</f>
        <v/>
      </c>
      <c r="D456" s="275" t="str">
        <f ca="1">IF($O456="","",INDEX('Nhập liệu'!$E$10:$E$10000,'Chi tiết'!$O456))</f>
        <v/>
      </c>
      <c r="E456" s="274" t="str">
        <f ca="1">IF($O456="","",INDEX('Nhập liệu'!$F$10:$F$10000,'Chi tiết'!$O456))</f>
        <v/>
      </c>
      <c r="F456" s="275" t="str">
        <f ca="1">IF($O456="","",INDEX('Nhập liệu'!$G$10:$G$10000,'Chi tiết'!$O456))</f>
        <v/>
      </c>
      <c r="G456" s="275" t="str">
        <f ca="1">IF($O456="","",INDEX('Nhập liệu'!$H$10:$H$10000,'Chi tiết'!$O456))</f>
        <v/>
      </c>
      <c r="H456" s="275" t="str">
        <f ca="1">IF($O456="","",INDEX('Nhập liệu'!$I$10:$I$10000,'Chi tiết'!$O456))</f>
        <v/>
      </c>
      <c r="I456" s="275" t="str">
        <f ca="1">IF($O456="","",INDEX('Nhập liệu'!$J$10:$J$10000,'Chi tiết'!$O456))</f>
        <v/>
      </c>
      <c r="J456" s="275" t="str">
        <f ca="1">IF($O456="","",INDEX('Nhập liệu'!$K$10:$K$10000,'Chi tiết'!$O456))</f>
        <v/>
      </c>
      <c r="K456" s="275" t="str">
        <f ca="1">IF($O456="","",INDEX('Nhập liệu'!$L$10:$L$10000,'Chi tiết'!$O456))</f>
        <v/>
      </c>
      <c r="L456" s="275" t="str">
        <f ca="1">IF($O456="","",INDEX('Nhập liệu'!$M$10:$M$10000,'Chi tiết'!$O456))</f>
        <v/>
      </c>
      <c r="M456" s="275" t="str">
        <f ca="1">IF($O456="","",INDEX('Nhập liệu'!$N$10:$N$10000,'Chi tiết'!$O456))</f>
        <v/>
      </c>
      <c r="N456" s="275" t="str">
        <f ca="1">IF($O456="","",INDEX('Nhập liệu'!$O$10:$O$10000,'Chi tiết'!$O456))</f>
        <v/>
      </c>
      <c r="O456" s="266" t="str">
        <f ca="1">IF(TYPE(MATCH($D$6,OFFSET('Nhập liệu'!$C$10,O455,0):'Nhập liệu'!$C$10000,0)+O455)=16,"",MATCH($D$6,OFFSET('Nhập liệu'!$C$10,O455,0):'Nhập liệu'!$C$10000,0)+O455)</f>
        <v/>
      </c>
    </row>
    <row r="457" spans="2:15">
      <c r="B457" s="264" t="str">
        <f ca="1">IF($O457="","",INDEX('Nhập liệu'!$B$10:$B$10000,'Chi tiết'!$O457))</f>
        <v/>
      </c>
      <c r="C457" s="160" t="str">
        <f ca="1">IF($O457="","",INDEX('Nhập liệu'!$D$10:$D$10000,'Chi tiết'!$O457))</f>
        <v/>
      </c>
      <c r="D457" s="275" t="str">
        <f ca="1">IF($O457="","",INDEX('Nhập liệu'!$E$10:$E$10000,'Chi tiết'!$O457))</f>
        <v/>
      </c>
      <c r="E457" s="274" t="str">
        <f ca="1">IF($O457="","",INDEX('Nhập liệu'!$F$10:$F$10000,'Chi tiết'!$O457))</f>
        <v/>
      </c>
      <c r="F457" s="275" t="str">
        <f ca="1">IF($O457="","",INDEX('Nhập liệu'!$G$10:$G$10000,'Chi tiết'!$O457))</f>
        <v/>
      </c>
      <c r="G457" s="275" t="str">
        <f ca="1">IF($O457="","",INDEX('Nhập liệu'!$H$10:$H$10000,'Chi tiết'!$O457))</f>
        <v/>
      </c>
      <c r="H457" s="275" t="str">
        <f ca="1">IF($O457="","",INDEX('Nhập liệu'!$I$10:$I$10000,'Chi tiết'!$O457))</f>
        <v/>
      </c>
      <c r="I457" s="275" t="str">
        <f ca="1">IF($O457="","",INDEX('Nhập liệu'!$J$10:$J$10000,'Chi tiết'!$O457))</f>
        <v/>
      </c>
      <c r="J457" s="275" t="str">
        <f ca="1">IF($O457="","",INDEX('Nhập liệu'!$K$10:$K$10000,'Chi tiết'!$O457))</f>
        <v/>
      </c>
      <c r="K457" s="275" t="str">
        <f ca="1">IF($O457="","",INDEX('Nhập liệu'!$L$10:$L$10000,'Chi tiết'!$O457))</f>
        <v/>
      </c>
      <c r="L457" s="275" t="str">
        <f ca="1">IF($O457="","",INDEX('Nhập liệu'!$M$10:$M$10000,'Chi tiết'!$O457))</f>
        <v/>
      </c>
      <c r="M457" s="275" t="str">
        <f ca="1">IF($O457="","",INDEX('Nhập liệu'!$N$10:$N$10000,'Chi tiết'!$O457))</f>
        <v/>
      </c>
      <c r="N457" s="275" t="str">
        <f ca="1">IF($O457="","",INDEX('Nhập liệu'!$O$10:$O$10000,'Chi tiết'!$O457))</f>
        <v/>
      </c>
      <c r="O457" s="266" t="str">
        <f ca="1">IF(TYPE(MATCH($D$6,OFFSET('Nhập liệu'!$C$10,O456,0):'Nhập liệu'!$C$10000,0)+O456)=16,"",MATCH($D$6,OFFSET('Nhập liệu'!$C$10,O456,0):'Nhập liệu'!$C$10000,0)+O456)</f>
        <v/>
      </c>
    </row>
    <row r="458" spans="2:15">
      <c r="B458" s="264" t="str">
        <f ca="1">IF($O458="","",INDEX('Nhập liệu'!$B$10:$B$10000,'Chi tiết'!$O458))</f>
        <v/>
      </c>
      <c r="C458" s="160" t="str">
        <f ca="1">IF($O458="","",INDEX('Nhập liệu'!$D$10:$D$10000,'Chi tiết'!$O458))</f>
        <v/>
      </c>
      <c r="D458" s="275" t="str">
        <f ca="1">IF($O458="","",INDEX('Nhập liệu'!$E$10:$E$10000,'Chi tiết'!$O458))</f>
        <v/>
      </c>
      <c r="E458" s="274" t="str">
        <f ca="1">IF($O458="","",INDEX('Nhập liệu'!$F$10:$F$10000,'Chi tiết'!$O458))</f>
        <v/>
      </c>
      <c r="F458" s="275" t="str">
        <f ca="1">IF($O458="","",INDEX('Nhập liệu'!$G$10:$G$10000,'Chi tiết'!$O458))</f>
        <v/>
      </c>
      <c r="G458" s="275" t="str">
        <f ca="1">IF($O458="","",INDEX('Nhập liệu'!$H$10:$H$10000,'Chi tiết'!$O458))</f>
        <v/>
      </c>
      <c r="H458" s="275" t="str">
        <f ca="1">IF($O458="","",INDEX('Nhập liệu'!$I$10:$I$10000,'Chi tiết'!$O458))</f>
        <v/>
      </c>
      <c r="I458" s="275" t="str">
        <f ca="1">IF($O458="","",INDEX('Nhập liệu'!$J$10:$J$10000,'Chi tiết'!$O458))</f>
        <v/>
      </c>
      <c r="J458" s="275" t="str">
        <f ca="1">IF($O458="","",INDEX('Nhập liệu'!$K$10:$K$10000,'Chi tiết'!$O458))</f>
        <v/>
      </c>
      <c r="K458" s="275" t="str">
        <f ca="1">IF($O458="","",INDEX('Nhập liệu'!$L$10:$L$10000,'Chi tiết'!$O458))</f>
        <v/>
      </c>
      <c r="L458" s="275" t="str">
        <f ca="1">IF($O458="","",INDEX('Nhập liệu'!$M$10:$M$10000,'Chi tiết'!$O458))</f>
        <v/>
      </c>
      <c r="M458" s="275" t="str">
        <f ca="1">IF($O458="","",INDEX('Nhập liệu'!$N$10:$N$10000,'Chi tiết'!$O458))</f>
        <v/>
      </c>
      <c r="N458" s="275" t="str">
        <f ca="1">IF($O458="","",INDEX('Nhập liệu'!$O$10:$O$10000,'Chi tiết'!$O458))</f>
        <v/>
      </c>
      <c r="O458" s="266" t="str">
        <f ca="1">IF(TYPE(MATCH($D$6,OFFSET('Nhập liệu'!$C$10,O457,0):'Nhập liệu'!$C$10000,0)+O457)=16,"",MATCH($D$6,OFFSET('Nhập liệu'!$C$10,O457,0):'Nhập liệu'!$C$10000,0)+O457)</f>
        <v/>
      </c>
    </row>
    <row r="459" spans="2:15">
      <c r="B459" s="264" t="str">
        <f ca="1">IF($O459="","",INDEX('Nhập liệu'!$B$10:$B$10000,'Chi tiết'!$O459))</f>
        <v/>
      </c>
      <c r="C459" s="160" t="str">
        <f ca="1">IF($O459="","",INDEX('Nhập liệu'!$D$10:$D$10000,'Chi tiết'!$O459))</f>
        <v/>
      </c>
      <c r="D459" s="275" t="str">
        <f ca="1">IF($O459="","",INDEX('Nhập liệu'!$E$10:$E$10000,'Chi tiết'!$O459))</f>
        <v/>
      </c>
      <c r="E459" s="274" t="str">
        <f ca="1">IF($O459="","",INDEX('Nhập liệu'!$F$10:$F$10000,'Chi tiết'!$O459))</f>
        <v/>
      </c>
      <c r="F459" s="275" t="str">
        <f ca="1">IF($O459="","",INDEX('Nhập liệu'!$G$10:$G$10000,'Chi tiết'!$O459))</f>
        <v/>
      </c>
      <c r="G459" s="275" t="str">
        <f ca="1">IF($O459="","",INDEX('Nhập liệu'!$H$10:$H$10000,'Chi tiết'!$O459))</f>
        <v/>
      </c>
      <c r="H459" s="275" t="str">
        <f ca="1">IF($O459="","",INDEX('Nhập liệu'!$I$10:$I$10000,'Chi tiết'!$O459))</f>
        <v/>
      </c>
      <c r="I459" s="275" t="str">
        <f ca="1">IF($O459="","",INDEX('Nhập liệu'!$J$10:$J$10000,'Chi tiết'!$O459))</f>
        <v/>
      </c>
      <c r="J459" s="275" t="str">
        <f ca="1">IF($O459="","",INDEX('Nhập liệu'!$K$10:$K$10000,'Chi tiết'!$O459))</f>
        <v/>
      </c>
      <c r="K459" s="275" t="str">
        <f ca="1">IF($O459="","",INDEX('Nhập liệu'!$L$10:$L$10000,'Chi tiết'!$O459))</f>
        <v/>
      </c>
      <c r="L459" s="275" t="str">
        <f ca="1">IF($O459="","",INDEX('Nhập liệu'!$M$10:$M$10000,'Chi tiết'!$O459))</f>
        <v/>
      </c>
      <c r="M459" s="275" t="str">
        <f ca="1">IF($O459="","",INDEX('Nhập liệu'!$N$10:$N$10000,'Chi tiết'!$O459))</f>
        <v/>
      </c>
      <c r="N459" s="275" t="str">
        <f ca="1">IF($O459="","",INDEX('Nhập liệu'!$O$10:$O$10000,'Chi tiết'!$O459))</f>
        <v/>
      </c>
      <c r="O459" s="266" t="str">
        <f ca="1">IF(TYPE(MATCH($D$6,OFFSET('Nhập liệu'!$C$10,O458,0):'Nhập liệu'!$C$10000,0)+O458)=16,"",MATCH($D$6,OFFSET('Nhập liệu'!$C$10,O458,0):'Nhập liệu'!$C$10000,0)+O458)</f>
        <v/>
      </c>
    </row>
    <row r="460" spans="2:15">
      <c r="B460" s="264" t="str">
        <f ca="1">IF($O460="","",INDEX('Nhập liệu'!$B$10:$B$10000,'Chi tiết'!$O460))</f>
        <v/>
      </c>
      <c r="C460" s="160" t="str">
        <f ca="1">IF($O460="","",INDEX('Nhập liệu'!$D$10:$D$10000,'Chi tiết'!$O460))</f>
        <v/>
      </c>
      <c r="D460" s="275" t="str">
        <f ca="1">IF($O460="","",INDEX('Nhập liệu'!$E$10:$E$10000,'Chi tiết'!$O460))</f>
        <v/>
      </c>
      <c r="E460" s="274" t="str">
        <f ca="1">IF($O460="","",INDEX('Nhập liệu'!$F$10:$F$10000,'Chi tiết'!$O460))</f>
        <v/>
      </c>
      <c r="F460" s="275" t="str">
        <f ca="1">IF($O460="","",INDEX('Nhập liệu'!$G$10:$G$10000,'Chi tiết'!$O460))</f>
        <v/>
      </c>
      <c r="G460" s="275" t="str">
        <f ca="1">IF($O460="","",INDEX('Nhập liệu'!$H$10:$H$10000,'Chi tiết'!$O460))</f>
        <v/>
      </c>
      <c r="H460" s="275" t="str">
        <f ca="1">IF($O460="","",INDEX('Nhập liệu'!$I$10:$I$10000,'Chi tiết'!$O460))</f>
        <v/>
      </c>
      <c r="I460" s="275" t="str">
        <f ca="1">IF($O460="","",INDEX('Nhập liệu'!$J$10:$J$10000,'Chi tiết'!$O460))</f>
        <v/>
      </c>
      <c r="J460" s="275" t="str">
        <f ca="1">IF($O460="","",INDEX('Nhập liệu'!$K$10:$K$10000,'Chi tiết'!$O460))</f>
        <v/>
      </c>
      <c r="K460" s="275" t="str">
        <f ca="1">IF($O460="","",INDEX('Nhập liệu'!$L$10:$L$10000,'Chi tiết'!$O460))</f>
        <v/>
      </c>
      <c r="L460" s="275" t="str">
        <f ca="1">IF($O460="","",INDEX('Nhập liệu'!$M$10:$M$10000,'Chi tiết'!$O460))</f>
        <v/>
      </c>
      <c r="M460" s="275" t="str">
        <f ca="1">IF($O460="","",INDEX('Nhập liệu'!$N$10:$N$10000,'Chi tiết'!$O460))</f>
        <v/>
      </c>
      <c r="N460" s="275" t="str">
        <f ca="1">IF($O460="","",INDEX('Nhập liệu'!$O$10:$O$10000,'Chi tiết'!$O460))</f>
        <v/>
      </c>
      <c r="O460" s="266" t="str">
        <f ca="1">IF(TYPE(MATCH($D$6,OFFSET('Nhập liệu'!$C$10,O459,0):'Nhập liệu'!$C$10000,0)+O459)=16,"",MATCH($D$6,OFFSET('Nhập liệu'!$C$10,O459,0):'Nhập liệu'!$C$10000,0)+O459)</f>
        <v/>
      </c>
    </row>
    <row r="461" spans="2:15">
      <c r="B461" s="264" t="str">
        <f ca="1">IF($O461="","",INDEX('Nhập liệu'!$B$10:$B$10000,'Chi tiết'!$O461))</f>
        <v/>
      </c>
      <c r="C461" s="160" t="str">
        <f ca="1">IF($O461="","",INDEX('Nhập liệu'!$D$10:$D$10000,'Chi tiết'!$O461))</f>
        <v/>
      </c>
      <c r="D461" s="275" t="str">
        <f ca="1">IF($O461="","",INDEX('Nhập liệu'!$E$10:$E$10000,'Chi tiết'!$O461))</f>
        <v/>
      </c>
      <c r="E461" s="274" t="str">
        <f ca="1">IF($O461="","",INDEX('Nhập liệu'!$F$10:$F$10000,'Chi tiết'!$O461))</f>
        <v/>
      </c>
      <c r="F461" s="275" t="str">
        <f ca="1">IF($O461="","",INDEX('Nhập liệu'!$G$10:$G$10000,'Chi tiết'!$O461))</f>
        <v/>
      </c>
      <c r="G461" s="275" t="str">
        <f ca="1">IF($O461="","",INDEX('Nhập liệu'!$H$10:$H$10000,'Chi tiết'!$O461))</f>
        <v/>
      </c>
      <c r="H461" s="275" t="str">
        <f ca="1">IF($O461="","",INDEX('Nhập liệu'!$I$10:$I$10000,'Chi tiết'!$O461))</f>
        <v/>
      </c>
      <c r="I461" s="275" t="str">
        <f ca="1">IF($O461="","",INDEX('Nhập liệu'!$J$10:$J$10000,'Chi tiết'!$O461))</f>
        <v/>
      </c>
      <c r="J461" s="275" t="str">
        <f ca="1">IF($O461="","",INDEX('Nhập liệu'!$K$10:$K$10000,'Chi tiết'!$O461))</f>
        <v/>
      </c>
      <c r="K461" s="275" t="str">
        <f ca="1">IF($O461="","",INDEX('Nhập liệu'!$L$10:$L$10000,'Chi tiết'!$O461))</f>
        <v/>
      </c>
      <c r="L461" s="275" t="str">
        <f ca="1">IF($O461="","",INDEX('Nhập liệu'!$M$10:$M$10000,'Chi tiết'!$O461))</f>
        <v/>
      </c>
      <c r="M461" s="275" t="str">
        <f ca="1">IF($O461="","",INDEX('Nhập liệu'!$N$10:$N$10000,'Chi tiết'!$O461))</f>
        <v/>
      </c>
      <c r="N461" s="275" t="str">
        <f ca="1">IF($O461="","",INDEX('Nhập liệu'!$O$10:$O$10000,'Chi tiết'!$O461))</f>
        <v/>
      </c>
      <c r="O461" s="266" t="str">
        <f ca="1">IF(TYPE(MATCH($D$6,OFFSET('Nhập liệu'!$C$10,O460,0):'Nhập liệu'!$C$10000,0)+O460)=16,"",MATCH($D$6,OFFSET('Nhập liệu'!$C$10,O460,0):'Nhập liệu'!$C$10000,0)+O460)</f>
        <v/>
      </c>
    </row>
    <row r="462" spans="2:15">
      <c r="B462" s="264" t="str">
        <f ca="1">IF($O462="","",INDEX('Nhập liệu'!$B$10:$B$10000,'Chi tiết'!$O462))</f>
        <v/>
      </c>
      <c r="C462" s="160" t="str">
        <f ca="1">IF($O462="","",INDEX('Nhập liệu'!$D$10:$D$10000,'Chi tiết'!$O462))</f>
        <v/>
      </c>
      <c r="D462" s="275" t="str">
        <f ca="1">IF($O462="","",INDEX('Nhập liệu'!$E$10:$E$10000,'Chi tiết'!$O462))</f>
        <v/>
      </c>
      <c r="E462" s="274" t="str">
        <f ca="1">IF($O462="","",INDEX('Nhập liệu'!$F$10:$F$10000,'Chi tiết'!$O462))</f>
        <v/>
      </c>
      <c r="F462" s="275" t="str">
        <f ca="1">IF($O462="","",INDEX('Nhập liệu'!$G$10:$G$10000,'Chi tiết'!$O462))</f>
        <v/>
      </c>
      <c r="G462" s="275" t="str">
        <f ca="1">IF($O462="","",INDEX('Nhập liệu'!$H$10:$H$10000,'Chi tiết'!$O462))</f>
        <v/>
      </c>
      <c r="H462" s="275" t="str">
        <f ca="1">IF($O462="","",INDEX('Nhập liệu'!$I$10:$I$10000,'Chi tiết'!$O462))</f>
        <v/>
      </c>
      <c r="I462" s="275" t="str">
        <f ca="1">IF($O462="","",INDEX('Nhập liệu'!$J$10:$J$10000,'Chi tiết'!$O462))</f>
        <v/>
      </c>
      <c r="J462" s="275" t="str">
        <f ca="1">IF($O462="","",INDEX('Nhập liệu'!$K$10:$K$10000,'Chi tiết'!$O462))</f>
        <v/>
      </c>
      <c r="K462" s="275" t="str">
        <f ca="1">IF($O462="","",INDEX('Nhập liệu'!$L$10:$L$10000,'Chi tiết'!$O462))</f>
        <v/>
      </c>
      <c r="L462" s="275" t="str">
        <f ca="1">IF($O462="","",INDEX('Nhập liệu'!$M$10:$M$10000,'Chi tiết'!$O462))</f>
        <v/>
      </c>
      <c r="M462" s="275" t="str">
        <f ca="1">IF($O462="","",INDEX('Nhập liệu'!$N$10:$N$10000,'Chi tiết'!$O462))</f>
        <v/>
      </c>
      <c r="N462" s="275" t="str">
        <f ca="1">IF($O462="","",INDEX('Nhập liệu'!$O$10:$O$10000,'Chi tiết'!$O462))</f>
        <v/>
      </c>
      <c r="O462" s="266" t="str">
        <f ca="1">IF(TYPE(MATCH($D$6,OFFSET('Nhập liệu'!$C$10,O461,0):'Nhập liệu'!$C$10000,0)+O461)=16,"",MATCH($D$6,OFFSET('Nhập liệu'!$C$10,O461,0):'Nhập liệu'!$C$10000,0)+O461)</f>
        <v/>
      </c>
    </row>
    <row r="463" spans="2:15">
      <c r="B463" s="264" t="str">
        <f ca="1">IF($O463="","",INDEX('Nhập liệu'!$B$10:$B$10000,'Chi tiết'!$O463))</f>
        <v/>
      </c>
      <c r="C463" s="160" t="str">
        <f ca="1">IF($O463="","",INDEX('Nhập liệu'!$D$10:$D$10000,'Chi tiết'!$O463))</f>
        <v/>
      </c>
      <c r="D463" s="275" t="str">
        <f ca="1">IF($O463="","",INDEX('Nhập liệu'!$E$10:$E$10000,'Chi tiết'!$O463))</f>
        <v/>
      </c>
      <c r="E463" s="274" t="str">
        <f ca="1">IF($O463="","",INDEX('Nhập liệu'!$F$10:$F$10000,'Chi tiết'!$O463))</f>
        <v/>
      </c>
      <c r="F463" s="275" t="str">
        <f ca="1">IF($O463="","",INDEX('Nhập liệu'!$G$10:$G$10000,'Chi tiết'!$O463))</f>
        <v/>
      </c>
      <c r="G463" s="275" t="str">
        <f ca="1">IF($O463="","",INDEX('Nhập liệu'!$H$10:$H$10000,'Chi tiết'!$O463))</f>
        <v/>
      </c>
      <c r="H463" s="275" t="str">
        <f ca="1">IF($O463="","",INDEX('Nhập liệu'!$I$10:$I$10000,'Chi tiết'!$O463))</f>
        <v/>
      </c>
      <c r="I463" s="275" t="str">
        <f ca="1">IF($O463="","",INDEX('Nhập liệu'!$J$10:$J$10000,'Chi tiết'!$O463))</f>
        <v/>
      </c>
      <c r="J463" s="275" t="str">
        <f ca="1">IF($O463="","",INDEX('Nhập liệu'!$K$10:$K$10000,'Chi tiết'!$O463))</f>
        <v/>
      </c>
      <c r="K463" s="275" t="str">
        <f ca="1">IF($O463="","",INDEX('Nhập liệu'!$L$10:$L$10000,'Chi tiết'!$O463))</f>
        <v/>
      </c>
      <c r="L463" s="275" t="str">
        <f ca="1">IF($O463="","",INDEX('Nhập liệu'!$M$10:$M$10000,'Chi tiết'!$O463))</f>
        <v/>
      </c>
      <c r="M463" s="275" t="str">
        <f ca="1">IF($O463="","",INDEX('Nhập liệu'!$N$10:$N$10000,'Chi tiết'!$O463))</f>
        <v/>
      </c>
      <c r="N463" s="275" t="str">
        <f ca="1">IF($O463="","",INDEX('Nhập liệu'!$O$10:$O$10000,'Chi tiết'!$O463))</f>
        <v/>
      </c>
      <c r="O463" s="266" t="str">
        <f ca="1">IF(TYPE(MATCH($D$6,OFFSET('Nhập liệu'!$C$10,O462,0):'Nhập liệu'!$C$10000,0)+O462)=16,"",MATCH($D$6,OFFSET('Nhập liệu'!$C$10,O462,0):'Nhập liệu'!$C$10000,0)+O462)</f>
        <v/>
      </c>
    </row>
    <row r="464" spans="2:15">
      <c r="B464" s="264" t="str">
        <f ca="1">IF($O464="","",INDEX('Nhập liệu'!$B$10:$B$10000,'Chi tiết'!$O464))</f>
        <v/>
      </c>
      <c r="C464" s="160" t="str">
        <f ca="1">IF($O464="","",INDEX('Nhập liệu'!$D$10:$D$10000,'Chi tiết'!$O464))</f>
        <v/>
      </c>
      <c r="D464" s="275" t="str">
        <f ca="1">IF($O464="","",INDEX('Nhập liệu'!$E$10:$E$10000,'Chi tiết'!$O464))</f>
        <v/>
      </c>
      <c r="E464" s="274" t="str">
        <f ca="1">IF($O464="","",INDEX('Nhập liệu'!$F$10:$F$10000,'Chi tiết'!$O464))</f>
        <v/>
      </c>
      <c r="F464" s="275" t="str">
        <f ca="1">IF($O464="","",INDEX('Nhập liệu'!$G$10:$G$10000,'Chi tiết'!$O464))</f>
        <v/>
      </c>
      <c r="G464" s="275" t="str">
        <f ca="1">IF($O464="","",INDEX('Nhập liệu'!$H$10:$H$10000,'Chi tiết'!$O464))</f>
        <v/>
      </c>
      <c r="H464" s="275" t="str">
        <f ca="1">IF($O464="","",INDEX('Nhập liệu'!$I$10:$I$10000,'Chi tiết'!$O464))</f>
        <v/>
      </c>
      <c r="I464" s="275" t="str">
        <f ca="1">IF($O464="","",INDEX('Nhập liệu'!$J$10:$J$10000,'Chi tiết'!$O464))</f>
        <v/>
      </c>
      <c r="J464" s="275" t="str">
        <f ca="1">IF($O464="","",INDEX('Nhập liệu'!$K$10:$K$10000,'Chi tiết'!$O464))</f>
        <v/>
      </c>
      <c r="K464" s="275" t="str">
        <f ca="1">IF($O464="","",INDEX('Nhập liệu'!$L$10:$L$10000,'Chi tiết'!$O464))</f>
        <v/>
      </c>
      <c r="L464" s="275" t="str">
        <f ca="1">IF($O464="","",INDEX('Nhập liệu'!$M$10:$M$10000,'Chi tiết'!$O464))</f>
        <v/>
      </c>
      <c r="M464" s="275" t="str">
        <f ca="1">IF($O464="","",INDEX('Nhập liệu'!$N$10:$N$10000,'Chi tiết'!$O464))</f>
        <v/>
      </c>
      <c r="N464" s="275" t="str">
        <f ca="1">IF($O464="","",INDEX('Nhập liệu'!$O$10:$O$10000,'Chi tiết'!$O464))</f>
        <v/>
      </c>
      <c r="O464" s="266" t="str">
        <f ca="1">IF(TYPE(MATCH($D$6,OFFSET('Nhập liệu'!$C$10,O463,0):'Nhập liệu'!$C$10000,0)+O463)=16,"",MATCH($D$6,OFFSET('Nhập liệu'!$C$10,O463,0):'Nhập liệu'!$C$10000,0)+O463)</f>
        <v/>
      </c>
    </row>
    <row r="465" spans="2:15">
      <c r="B465" s="264" t="str">
        <f ca="1">IF($O465="","",INDEX('Nhập liệu'!$B$10:$B$10000,'Chi tiết'!$O465))</f>
        <v/>
      </c>
      <c r="C465" s="160" t="str">
        <f ca="1">IF($O465="","",INDEX('Nhập liệu'!$D$10:$D$10000,'Chi tiết'!$O465))</f>
        <v/>
      </c>
      <c r="D465" s="275" t="str">
        <f ca="1">IF($O465="","",INDEX('Nhập liệu'!$E$10:$E$10000,'Chi tiết'!$O465))</f>
        <v/>
      </c>
      <c r="E465" s="274" t="str">
        <f ca="1">IF($O465="","",INDEX('Nhập liệu'!$F$10:$F$10000,'Chi tiết'!$O465))</f>
        <v/>
      </c>
      <c r="F465" s="275" t="str">
        <f ca="1">IF($O465="","",INDEX('Nhập liệu'!$G$10:$G$10000,'Chi tiết'!$O465))</f>
        <v/>
      </c>
      <c r="G465" s="275" t="str">
        <f ca="1">IF($O465="","",INDEX('Nhập liệu'!$H$10:$H$10000,'Chi tiết'!$O465))</f>
        <v/>
      </c>
      <c r="H465" s="275" t="str">
        <f ca="1">IF($O465="","",INDEX('Nhập liệu'!$I$10:$I$10000,'Chi tiết'!$O465))</f>
        <v/>
      </c>
      <c r="I465" s="275" t="str">
        <f ca="1">IF($O465="","",INDEX('Nhập liệu'!$J$10:$J$10000,'Chi tiết'!$O465))</f>
        <v/>
      </c>
      <c r="J465" s="275" t="str">
        <f ca="1">IF($O465="","",INDEX('Nhập liệu'!$K$10:$K$10000,'Chi tiết'!$O465))</f>
        <v/>
      </c>
      <c r="K465" s="275" t="str">
        <f ca="1">IF($O465="","",INDEX('Nhập liệu'!$L$10:$L$10000,'Chi tiết'!$O465))</f>
        <v/>
      </c>
      <c r="L465" s="275" t="str">
        <f ca="1">IF($O465="","",INDEX('Nhập liệu'!$M$10:$M$10000,'Chi tiết'!$O465))</f>
        <v/>
      </c>
      <c r="M465" s="275" t="str">
        <f ca="1">IF($O465="","",INDEX('Nhập liệu'!$N$10:$N$10000,'Chi tiết'!$O465))</f>
        <v/>
      </c>
      <c r="N465" s="275" t="str">
        <f ca="1">IF($O465="","",INDEX('Nhập liệu'!$O$10:$O$10000,'Chi tiết'!$O465))</f>
        <v/>
      </c>
      <c r="O465" s="266" t="str">
        <f ca="1">IF(TYPE(MATCH($D$6,OFFSET('Nhập liệu'!$C$10,O464,0):'Nhập liệu'!$C$10000,0)+O464)=16,"",MATCH($D$6,OFFSET('Nhập liệu'!$C$10,O464,0):'Nhập liệu'!$C$10000,0)+O464)</f>
        <v/>
      </c>
    </row>
    <row r="466" spans="2:15">
      <c r="B466" s="264" t="str">
        <f ca="1">IF($O466="","",INDEX('Nhập liệu'!$B$10:$B$10000,'Chi tiết'!$O466))</f>
        <v/>
      </c>
      <c r="C466" s="160" t="str">
        <f ca="1">IF($O466="","",INDEX('Nhập liệu'!$D$10:$D$10000,'Chi tiết'!$O466))</f>
        <v/>
      </c>
      <c r="D466" s="275" t="str">
        <f ca="1">IF($O466="","",INDEX('Nhập liệu'!$E$10:$E$10000,'Chi tiết'!$O466))</f>
        <v/>
      </c>
      <c r="E466" s="274" t="str">
        <f ca="1">IF($O466="","",INDEX('Nhập liệu'!$F$10:$F$10000,'Chi tiết'!$O466))</f>
        <v/>
      </c>
      <c r="F466" s="275" t="str">
        <f ca="1">IF($O466="","",INDEX('Nhập liệu'!$G$10:$G$10000,'Chi tiết'!$O466))</f>
        <v/>
      </c>
      <c r="G466" s="275" t="str">
        <f ca="1">IF($O466="","",INDEX('Nhập liệu'!$H$10:$H$10000,'Chi tiết'!$O466))</f>
        <v/>
      </c>
      <c r="H466" s="275" t="str">
        <f ca="1">IF($O466="","",INDEX('Nhập liệu'!$I$10:$I$10000,'Chi tiết'!$O466))</f>
        <v/>
      </c>
      <c r="I466" s="275" t="str">
        <f ca="1">IF($O466="","",INDEX('Nhập liệu'!$J$10:$J$10000,'Chi tiết'!$O466))</f>
        <v/>
      </c>
      <c r="J466" s="275" t="str">
        <f ca="1">IF($O466="","",INDEX('Nhập liệu'!$K$10:$K$10000,'Chi tiết'!$O466))</f>
        <v/>
      </c>
      <c r="K466" s="275" t="str">
        <f ca="1">IF($O466="","",INDEX('Nhập liệu'!$L$10:$L$10000,'Chi tiết'!$O466))</f>
        <v/>
      </c>
      <c r="L466" s="275" t="str">
        <f ca="1">IF($O466="","",INDEX('Nhập liệu'!$M$10:$M$10000,'Chi tiết'!$O466))</f>
        <v/>
      </c>
      <c r="M466" s="275" t="str">
        <f ca="1">IF($O466="","",INDEX('Nhập liệu'!$N$10:$N$10000,'Chi tiết'!$O466))</f>
        <v/>
      </c>
      <c r="N466" s="275" t="str">
        <f ca="1">IF($O466="","",INDEX('Nhập liệu'!$O$10:$O$10000,'Chi tiết'!$O466))</f>
        <v/>
      </c>
      <c r="O466" s="266" t="str">
        <f ca="1">IF(TYPE(MATCH($D$6,OFFSET('Nhập liệu'!$C$10,O465,0):'Nhập liệu'!$C$10000,0)+O465)=16,"",MATCH($D$6,OFFSET('Nhập liệu'!$C$10,O465,0):'Nhập liệu'!$C$10000,0)+O465)</f>
        <v/>
      </c>
    </row>
    <row r="467" spans="2:15">
      <c r="B467" s="264" t="str">
        <f ca="1">IF($O467="","",INDEX('Nhập liệu'!$B$10:$B$10000,'Chi tiết'!$O467))</f>
        <v/>
      </c>
      <c r="C467" s="160" t="str">
        <f ca="1">IF($O467="","",INDEX('Nhập liệu'!$D$10:$D$10000,'Chi tiết'!$O467))</f>
        <v/>
      </c>
      <c r="D467" s="275" t="str">
        <f ca="1">IF($O467="","",INDEX('Nhập liệu'!$E$10:$E$10000,'Chi tiết'!$O467))</f>
        <v/>
      </c>
      <c r="E467" s="274" t="str">
        <f ca="1">IF($O467="","",INDEX('Nhập liệu'!$F$10:$F$10000,'Chi tiết'!$O467))</f>
        <v/>
      </c>
      <c r="F467" s="275" t="str">
        <f ca="1">IF($O467="","",INDEX('Nhập liệu'!$G$10:$G$10000,'Chi tiết'!$O467))</f>
        <v/>
      </c>
      <c r="G467" s="275" t="str">
        <f ca="1">IF($O467="","",INDEX('Nhập liệu'!$H$10:$H$10000,'Chi tiết'!$O467))</f>
        <v/>
      </c>
      <c r="H467" s="275" t="str">
        <f ca="1">IF($O467="","",INDEX('Nhập liệu'!$I$10:$I$10000,'Chi tiết'!$O467))</f>
        <v/>
      </c>
      <c r="I467" s="275" t="str">
        <f ca="1">IF($O467="","",INDEX('Nhập liệu'!$J$10:$J$10000,'Chi tiết'!$O467))</f>
        <v/>
      </c>
      <c r="J467" s="275" t="str">
        <f ca="1">IF($O467="","",INDEX('Nhập liệu'!$K$10:$K$10000,'Chi tiết'!$O467))</f>
        <v/>
      </c>
      <c r="K467" s="275" t="str">
        <f ca="1">IF($O467="","",INDEX('Nhập liệu'!$L$10:$L$10000,'Chi tiết'!$O467))</f>
        <v/>
      </c>
      <c r="L467" s="275" t="str">
        <f ca="1">IF($O467="","",INDEX('Nhập liệu'!$M$10:$M$10000,'Chi tiết'!$O467))</f>
        <v/>
      </c>
      <c r="M467" s="275" t="str">
        <f ca="1">IF($O467="","",INDEX('Nhập liệu'!$N$10:$N$10000,'Chi tiết'!$O467))</f>
        <v/>
      </c>
      <c r="N467" s="275" t="str">
        <f ca="1">IF($O467="","",INDEX('Nhập liệu'!$O$10:$O$10000,'Chi tiết'!$O467))</f>
        <v/>
      </c>
      <c r="O467" s="266" t="str">
        <f ca="1">IF(TYPE(MATCH($D$6,OFFSET('Nhập liệu'!$C$10,O466,0):'Nhập liệu'!$C$10000,0)+O466)=16,"",MATCH($D$6,OFFSET('Nhập liệu'!$C$10,O466,0):'Nhập liệu'!$C$10000,0)+O466)</f>
        <v/>
      </c>
    </row>
    <row r="468" spans="2:15">
      <c r="B468" s="264" t="str">
        <f ca="1">IF($O468="","",INDEX('Nhập liệu'!$B$10:$B$10000,'Chi tiết'!$O468))</f>
        <v/>
      </c>
      <c r="C468" s="160" t="str">
        <f ca="1">IF($O468="","",INDEX('Nhập liệu'!$D$10:$D$10000,'Chi tiết'!$O468))</f>
        <v/>
      </c>
      <c r="D468" s="275" t="str">
        <f ca="1">IF($O468="","",INDEX('Nhập liệu'!$E$10:$E$10000,'Chi tiết'!$O468))</f>
        <v/>
      </c>
      <c r="E468" s="274" t="str">
        <f ca="1">IF($O468="","",INDEX('Nhập liệu'!$F$10:$F$10000,'Chi tiết'!$O468))</f>
        <v/>
      </c>
      <c r="F468" s="275" t="str">
        <f ca="1">IF($O468="","",INDEX('Nhập liệu'!$G$10:$G$10000,'Chi tiết'!$O468))</f>
        <v/>
      </c>
      <c r="G468" s="275" t="str">
        <f ca="1">IF($O468="","",INDEX('Nhập liệu'!$H$10:$H$10000,'Chi tiết'!$O468))</f>
        <v/>
      </c>
      <c r="H468" s="275" t="str">
        <f ca="1">IF($O468="","",INDEX('Nhập liệu'!$I$10:$I$10000,'Chi tiết'!$O468))</f>
        <v/>
      </c>
      <c r="I468" s="275" t="str">
        <f ca="1">IF($O468="","",INDEX('Nhập liệu'!$J$10:$J$10000,'Chi tiết'!$O468))</f>
        <v/>
      </c>
      <c r="J468" s="275" t="str">
        <f ca="1">IF($O468="","",INDEX('Nhập liệu'!$K$10:$K$10000,'Chi tiết'!$O468))</f>
        <v/>
      </c>
      <c r="K468" s="275" t="str">
        <f ca="1">IF($O468="","",INDEX('Nhập liệu'!$L$10:$L$10000,'Chi tiết'!$O468))</f>
        <v/>
      </c>
      <c r="L468" s="275" t="str">
        <f ca="1">IF($O468="","",INDEX('Nhập liệu'!$M$10:$M$10000,'Chi tiết'!$O468))</f>
        <v/>
      </c>
      <c r="M468" s="275" t="str">
        <f ca="1">IF($O468="","",INDEX('Nhập liệu'!$N$10:$N$10000,'Chi tiết'!$O468))</f>
        <v/>
      </c>
      <c r="N468" s="275" t="str">
        <f ca="1">IF($O468="","",INDEX('Nhập liệu'!$O$10:$O$10000,'Chi tiết'!$O468))</f>
        <v/>
      </c>
      <c r="O468" s="266" t="str">
        <f ca="1">IF(TYPE(MATCH($D$6,OFFSET('Nhập liệu'!$C$10,O467,0):'Nhập liệu'!$C$10000,0)+O467)=16,"",MATCH($D$6,OFFSET('Nhập liệu'!$C$10,O467,0):'Nhập liệu'!$C$10000,0)+O467)</f>
        <v/>
      </c>
    </row>
    <row r="469" spans="2:15">
      <c r="B469" s="264" t="str">
        <f ca="1">IF($O469="","",INDEX('Nhập liệu'!$B$10:$B$10000,'Chi tiết'!$O469))</f>
        <v/>
      </c>
      <c r="C469" s="160" t="str">
        <f ca="1">IF($O469="","",INDEX('Nhập liệu'!$D$10:$D$10000,'Chi tiết'!$O469))</f>
        <v/>
      </c>
      <c r="D469" s="275" t="str">
        <f ca="1">IF($O469="","",INDEX('Nhập liệu'!$E$10:$E$10000,'Chi tiết'!$O469))</f>
        <v/>
      </c>
      <c r="E469" s="274" t="str">
        <f ca="1">IF($O469="","",INDEX('Nhập liệu'!$F$10:$F$10000,'Chi tiết'!$O469))</f>
        <v/>
      </c>
      <c r="F469" s="275" t="str">
        <f ca="1">IF($O469="","",INDEX('Nhập liệu'!$G$10:$G$10000,'Chi tiết'!$O469))</f>
        <v/>
      </c>
      <c r="G469" s="275" t="str">
        <f ca="1">IF($O469="","",INDEX('Nhập liệu'!$H$10:$H$10000,'Chi tiết'!$O469))</f>
        <v/>
      </c>
      <c r="H469" s="275" t="str">
        <f ca="1">IF($O469="","",INDEX('Nhập liệu'!$I$10:$I$10000,'Chi tiết'!$O469))</f>
        <v/>
      </c>
      <c r="I469" s="275" t="str">
        <f ca="1">IF($O469="","",INDEX('Nhập liệu'!$J$10:$J$10000,'Chi tiết'!$O469))</f>
        <v/>
      </c>
      <c r="J469" s="275" t="str">
        <f ca="1">IF($O469="","",INDEX('Nhập liệu'!$K$10:$K$10000,'Chi tiết'!$O469))</f>
        <v/>
      </c>
      <c r="K469" s="275" t="str">
        <f ca="1">IF($O469="","",INDEX('Nhập liệu'!$L$10:$L$10000,'Chi tiết'!$O469))</f>
        <v/>
      </c>
      <c r="L469" s="275" t="str">
        <f ca="1">IF($O469="","",INDEX('Nhập liệu'!$M$10:$M$10000,'Chi tiết'!$O469))</f>
        <v/>
      </c>
      <c r="M469" s="275" t="str">
        <f ca="1">IF($O469="","",INDEX('Nhập liệu'!$N$10:$N$10000,'Chi tiết'!$O469))</f>
        <v/>
      </c>
      <c r="N469" s="275" t="str">
        <f ca="1">IF($O469="","",INDEX('Nhập liệu'!$O$10:$O$10000,'Chi tiết'!$O469))</f>
        <v/>
      </c>
      <c r="O469" s="266" t="str">
        <f ca="1">IF(TYPE(MATCH($D$6,OFFSET('Nhập liệu'!$C$10,O468,0):'Nhập liệu'!$C$10000,0)+O468)=16,"",MATCH($D$6,OFFSET('Nhập liệu'!$C$10,O468,0):'Nhập liệu'!$C$10000,0)+O468)</f>
        <v/>
      </c>
    </row>
    <row r="470" spans="2:15">
      <c r="B470" s="264" t="str">
        <f ca="1">IF($O470="","",INDEX('Nhập liệu'!$B$10:$B$10000,'Chi tiết'!$O470))</f>
        <v/>
      </c>
      <c r="C470" s="160" t="str">
        <f ca="1">IF($O470="","",INDEX('Nhập liệu'!$D$10:$D$10000,'Chi tiết'!$O470))</f>
        <v/>
      </c>
      <c r="D470" s="275" t="str">
        <f ca="1">IF($O470="","",INDEX('Nhập liệu'!$E$10:$E$10000,'Chi tiết'!$O470))</f>
        <v/>
      </c>
      <c r="E470" s="274" t="str">
        <f ca="1">IF($O470="","",INDEX('Nhập liệu'!$F$10:$F$10000,'Chi tiết'!$O470))</f>
        <v/>
      </c>
      <c r="F470" s="275" t="str">
        <f ca="1">IF($O470="","",INDEX('Nhập liệu'!$G$10:$G$10000,'Chi tiết'!$O470))</f>
        <v/>
      </c>
      <c r="G470" s="275" t="str">
        <f ca="1">IF($O470="","",INDEX('Nhập liệu'!$H$10:$H$10000,'Chi tiết'!$O470))</f>
        <v/>
      </c>
      <c r="H470" s="275" t="str">
        <f ca="1">IF($O470="","",INDEX('Nhập liệu'!$I$10:$I$10000,'Chi tiết'!$O470))</f>
        <v/>
      </c>
      <c r="I470" s="275" t="str">
        <f ca="1">IF($O470="","",INDEX('Nhập liệu'!$J$10:$J$10000,'Chi tiết'!$O470))</f>
        <v/>
      </c>
      <c r="J470" s="275" t="str">
        <f ca="1">IF($O470="","",INDEX('Nhập liệu'!$K$10:$K$10000,'Chi tiết'!$O470))</f>
        <v/>
      </c>
      <c r="K470" s="275" t="str">
        <f ca="1">IF($O470="","",INDEX('Nhập liệu'!$L$10:$L$10000,'Chi tiết'!$O470))</f>
        <v/>
      </c>
      <c r="L470" s="275" t="str">
        <f ca="1">IF($O470="","",INDEX('Nhập liệu'!$M$10:$M$10000,'Chi tiết'!$O470))</f>
        <v/>
      </c>
      <c r="M470" s="275" t="str">
        <f ca="1">IF($O470="","",INDEX('Nhập liệu'!$N$10:$N$10000,'Chi tiết'!$O470))</f>
        <v/>
      </c>
      <c r="N470" s="275" t="str">
        <f ca="1">IF($O470="","",INDEX('Nhập liệu'!$O$10:$O$10000,'Chi tiết'!$O470))</f>
        <v/>
      </c>
      <c r="O470" s="266" t="str">
        <f ca="1">IF(TYPE(MATCH($D$6,OFFSET('Nhập liệu'!$C$10,O469,0):'Nhập liệu'!$C$10000,0)+O469)=16,"",MATCH($D$6,OFFSET('Nhập liệu'!$C$10,O469,0):'Nhập liệu'!$C$10000,0)+O469)</f>
        <v/>
      </c>
    </row>
    <row r="471" spans="2:15">
      <c r="B471" s="264" t="str">
        <f ca="1">IF($O471="","",INDEX('Nhập liệu'!$B$10:$B$10000,'Chi tiết'!$O471))</f>
        <v/>
      </c>
      <c r="C471" s="160" t="str">
        <f ca="1">IF($O471="","",INDEX('Nhập liệu'!$D$10:$D$10000,'Chi tiết'!$O471))</f>
        <v/>
      </c>
      <c r="D471" s="275" t="str">
        <f ca="1">IF($O471="","",INDEX('Nhập liệu'!$E$10:$E$10000,'Chi tiết'!$O471))</f>
        <v/>
      </c>
      <c r="E471" s="274" t="str">
        <f ca="1">IF($O471="","",INDEX('Nhập liệu'!$F$10:$F$10000,'Chi tiết'!$O471))</f>
        <v/>
      </c>
      <c r="F471" s="275" t="str">
        <f ca="1">IF($O471="","",INDEX('Nhập liệu'!$G$10:$G$10000,'Chi tiết'!$O471))</f>
        <v/>
      </c>
      <c r="G471" s="275" t="str">
        <f ca="1">IF($O471="","",INDEX('Nhập liệu'!$H$10:$H$10000,'Chi tiết'!$O471))</f>
        <v/>
      </c>
      <c r="H471" s="275" t="str">
        <f ca="1">IF($O471="","",INDEX('Nhập liệu'!$I$10:$I$10000,'Chi tiết'!$O471))</f>
        <v/>
      </c>
      <c r="I471" s="275" t="str">
        <f ca="1">IF($O471="","",INDEX('Nhập liệu'!$J$10:$J$10000,'Chi tiết'!$O471))</f>
        <v/>
      </c>
      <c r="J471" s="275" t="str">
        <f ca="1">IF($O471="","",INDEX('Nhập liệu'!$K$10:$K$10000,'Chi tiết'!$O471))</f>
        <v/>
      </c>
      <c r="K471" s="275" t="str">
        <f ca="1">IF($O471="","",INDEX('Nhập liệu'!$L$10:$L$10000,'Chi tiết'!$O471))</f>
        <v/>
      </c>
      <c r="L471" s="275" t="str">
        <f ca="1">IF($O471="","",INDEX('Nhập liệu'!$M$10:$M$10000,'Chi tiết'!$O471))</f>
        <v/>
      </c>
      <c r="M471" s="275" t="str">
        <f ca="1">IF($O471="","",INDEX('Nhập liệu'!$N$10:$N$10000,'Chi tiết'!$O471))</f>
        <v/>
      </c>
      <c r="N471" s="275" t="str">
        <f ca="1">IF($O471="","",INDEX('Nhập liệu'!$O$10:$O$10000,'Chi tiết'!$O471))</f>
        <v/>
      </c>
      <c r="O471" s="266" t="str">
        <f ca="1">IF(TYPE(MATCH($D$6,OFFSET('Nhập liệu'!$C$10,O470,0):'Nhập liệu'!$C$10000,0)+O470)=16,"",MATCH($D$6,OFFSET('Nhập liệu'!$C$10,O470,0):'Nhập liệu'!$C$10000,0)+O470)</f>
        <v/>
      </c>
    </row>
    <row r="472" spans="2:15">
      <c r="B472" s="264" t="str">
        <f ca="1">IF($O472="","",INDEX('Nhập liệu'!$B$10:$B$10000,'Chi tiết'!$O472))</f>
        <v/>
      </c>
      <c r="C472" s="160" t="str">
        <f ca="1">IF($O472="","",INDEX('Nhập liệu'!$D$10:$D$10000,'Chi tiết'!$O472))</f>
        <v/>
      </c>
      <c r="D472" s="275" t="str">
        <f ca="1">IF($O472="","",INDEX('Nhập liệu'!$E$10:$E$10000,'Chi tiết'!$O472))</f>
        <v/>
      </c>
      <c r="E472" s="274" t="str">
        <f ca="1">IF($O472="","",INDEX('Nhập liệu'!$F$10:$F$10000,'Chi tiết'!$O472))</f>
        <v/>
      </c>
      <c r="F472" s="275" t="str">
        <f ca="1">IF($O472="","",INDEX('Nhập liệu'!$G$10:$G$10000,'Chi tiết'!$O472))</f>
        <v/>
      </c>
      <c r="G472" s="275" t="str">
        <f ca="1">IF($O472="","",INDEX('Nhập liệu'!$H$10:$H$10000,'Chi tiết'!$O472))</f>
        <v/>
      </c>
      <c r="H472" s="275" t="str">
        <f ca="1">IF($O472="","",INDEX('Nhập liệu'!$I$10:$I$10000,'Chi tiết'!$O472))</f>
        <v/>
      </c>
      <c r="I472" s="275" t="str">
        <f ca="1">IF($O472="","",INDEX('Nhập liệu'!$J$10:$J$10000,'Chi tiết'!$O472))</f>
        <v/>
      </c>
      <c r="J472" s="275" t="str">
        <f ca="1">IF($O472="","",INDEX('Nhập liệu'!$K$10:$K$10000,'Chi tiết'!$O472))</f>
        <v/>
      </c>
      <c r="K472" s="275" t="str">
        <f ca="1">IF($O472="","",INDEX('Nhập liệu'!$L$10:$L$10000,'Chi tiết'!$O472))</f>
        <v/>
      </c>
      <c r="L472" s="275" t="str">
        <f ca="1">IF($O472="","",INDEX('Nhập liệu'!$M$10:$M$10000,'Chi tiết'!$O472))</f>
        <v/>
      </c>
      <c r="M472" s="275" t="str">
        <f ca="1">IF($O472="","",INDEX('Nhập liệu'!$N$10:$N$10000,'Chi tiết'!$O472))</f>
        <v/>
      </c>
      <c r="N472" s="275" t="str">
        <f ca="1">IF($O472="","",INDEX('Nhập liệu'!$O$10:$O$10000,'Chi tiết'!$O472))</f>
        <v/>
      </c>
      <c r="O472" s="266" t="str">
        <f ca="1">IF(TYPE(MATCH($D$6,OFFSET('Nhập liệu'!$C$10,O471,0):'Nhập liệu'!$C$10000,0)+O471)=16,"",MATCH($D$6,OFFSET('Nhập liệu'!$C$10,O471,0):'Nhập liệu'!$C$10000,0)+O471)</f>
        <v/>
      </c>
    </row>
    <row r="473" spans="2:15">
      <c r="B473" s="264" t="str">
        <f ca="1">IF($O473="","",INDEX('Nhập liệu'!$B$10:$B$10000,'Chi tiết'!$O473))</f>
        <v/>
      </c>
      <c r="C473" s="160" t="str">
        <f ca="1">IF($O473="","",INDEX('Nhập liệu'!$D$10:$D$10000,'Chi tiết'!$O473))</f>
        <v/>
      </c>
      <c r="D473" s="275" t="str">
        <f ca="1">IF($O473="","",INDEX('Nhập liệu'!$E$10:$E$10000,'Chi tiết'!$O473))</f>
        <v/>
      </c>
      <c r="E473" s="274" t="str">
        <f ca="1">IF($O473="","",INDEX('Nhập liệu'!$F$10:$F$10000,'Chi tiết'!$O473))</f>
        <v/>
      </c>
      <c r="F473" s="275" t="str">
        <f ca="1">IF($O473="","",INDEX('Nhập liệu'!$G$10:$G$10000,'Chi tiết'!$O473))</f>
        <v/>
      </c>
      <c r="G473" s="275" t="str">
        <f ca="1">IF($O473="","",INDEX('Nhập liệu'!$H$10:$H$10000,'Chi tiết'!$O473))</f>
        <v/>
      </c>
      <c r="H473" s="275" t="str">
        <f ca="1">IF($O473="","",INDEX('Nhập liệu'!$I$10:$I$10000,'Chi tiết'!$O473))</f>
        <v/>
      </c>
      <c r="I473" s="275" t="str">
        <f ca="1">IF($O473="","",INDEX('Nhập liệu'!$J$10:$J$10000,'Chi tiết'!$O473))</f>
        <v/>
      </c>
      <c r="J473" s="275" t="str">
        <f ca="1">IF($O473="","",INDEX('Nhập liệu'!$K$10:$K$10000,'Chi tiết'!$O473))</f>
        <v/>
      </c>
      <c r="K473" s="275" t="str">
        <f ca="1">IF($O473="","",INDEX('Nhập liệu'!$L$10:$L$10000,'Chi tiết'!$O473))</f>
        <v/>
      </c>
      <c r="L473" s="275" t="str">
        <f ca="1">IF($O473="","",INDEX('Nhập liệu'!$M$10:$M$10000,'Chi tiết'!$O473))</f>
        <v/>
      </c>
      <c r="M473" s="275" t="str">
        <f ca="1">IF($O473="","",INDEX('Nhập liệu'!$N$10:$N$10000,'Chi tiết'!$O473))</f>
        <v/>
      </c>
      <c r="N473" s="275" t="str">
        <f ca="1">IF($O473="","",INDEX('Nhập liệu'!$O$10:$O$10000,'Chi tiết'!$O473))</f>
        <v/>
      </c>
      <c r="O473" s="266" t="str">
        <f ca="1">IF(TYPE(MATCH($D$6,OFFSET('Nhập liệu'!$C$10,O472,0):'Nhập liệu'!$C$10000,0)+O472)=16,"",MATCH($D$6,OFFSET('Nhập liệu'!$C$10,O472,0):'Nhập liệu'!$C$10000,0)+O472)</f>
        <v/>
      </c>
    </row>
    <row r="474" spans="2:15">
      <c r="B474" s="264" t="str">
        <f ca="1">IF($O474="","",INDEX('Nhập liệu'!$B$10:$B$10000,'Chi tiết'!$O474))</f>
        <v/>
      </c>
      <c r="C474" s="160" t="str">
        <f ca="1">IF($O474="","",INDEX('Nhập liệu'!$D$10:$D$10000,'Chi tiết'!$O474))</f>
        <v/>
      </c>
      <c r="D474" s="275" t="str">
        <f ca="1">IF($O474="","",INDEX('Nhập liệu'!$E$10:$E$10000,'Chi tiết'!$O474))</f>
        <v/>
      </c>
      <c r="E474" s="274" t="str">
        <f ca="1">IF($O474="","",INDEX('Nhập liệu'!$F$10:$F$10000,'Chi tiết'!$O474))</f>
        <v/>
      </c>
      <c r="F474" s="275" t="str">
        <f ca="1">IF($O474="","",INDEX('Nhập liệu'!$G$10:$G$10000,'Chi tiết'!$O474))</f>
        <v/>
      </c>
      <c r="G474" s="275" t="str">
        <f ca="1">IF($O474="","",INDEX('Nhập liệu'!$H$10:$H$10000,'Chi tiết'!$O474))</f>
        <v/>
      </c>
      <c r="H474" s="275" t="str">
        <f ca="1">IF($O474="","",INDEX('Nhập liệu'!$I$10:$I$10000,'Chi tiết'!$O474))</f>
        <v/>
      </c>
      <c r="I474" s="275" t="str">
        <f ca="1">IF($O474="","",INDEX('Nhập liệu'!$J$10:$J$10000,'Chi tiết'!$O474))</f>
        <v/>
      </c>
      <c r="J474" s="275" t="str">
        <f ca="1">IF($O474="","",INDEX('Nhập liệu'!$K$10:$K$10000,'Chi tiết'!$O474))</f>
        <v/>
      </c>
      <c r="K474" s="275" t="str">
        <f ca="1">IF($O474="","",INDEX('Nhập liệu'!$L$10:$L$10000,'Chi tiết'!$O474))</f>
        <v/>
      </c>
      <c r="L474" s="275" t="str">
        <f ca="1">IF($O474="","",INDEX('Nhập liệu'!$M$10:$M$10000,'Chi tiết'!$O474))</f>
        <v/>
      </c>
      <c r="M474" s="275" t="str">
        <f ca="1">IF($O474="","",INDEX('Nhập liệu'!$N$10:$N$10000,'Chi tiết'!$O474))</f>
        <v/>
      </c>
      <c r="N474" s="275" t="str">
        <f ca="1">IF($O474="","",INDEX('Nhập liệu'!$O$10:$O$10000,'Chi tiết'!$O474))</f>
        <v/>
      </c>
      <c r="O474" s="266" t="str">
        <f ca="1">IF(TYPE(MATCH($D$6,OFFSET('Nhập liệu'!$C$10,O473,0):'Nhập liệu'!$C$10000,0)+O473)=16,"",MATCH($D$6,OFFSET('Nhập liệu'!$C$10,O473,0):'Nhập liệu'!$C$10000,0)+O473)</f>
        <v/>
      </c>
    </row>
    <row r="475" spans="2:15">
      <c r="B475" s="264" t="str">
        <f ca="1">IF($O475="","",INDEX('Nhập liệu'!$B$10:$B$10000,'Chi tiết'!$O475))</f>
        <v/>
      </c>
      <c r="C475" s="160" t="str">
        <f ca="1">IF($O475="","",INDEX('Nhập liệu'!$D$10:$D$10000,'Chi tiết'!$O475))</f>
        <v/>
      </c>
      <c r="D475" s="275" t="str">
        <f ca="1">IF($O475="","",INDEX('Nhập liệu'!$E$10:$E$10000,'Chi tiết'!$O475))</f>
        <v/>
      </c>
      <c r="E475" s="274" t="str">
        <f ca="1">IF($O475="","",INDEX('Nhập liệu'!$F$10:$F$10000,'Chi tiết'!$O475))</f>
        <v/>
      </c>
      <c r="F475" s="275" t="str">
        <f ca="1">IF($O475="","",INDEX('Nhập liệu'!$G$10:$G$10000,'Chi tiết'!$O475))</f>
        <v/>
      </c>
      <c r="G475" s="275" t="str">
        <f ca="1">IF($O475="","",INDEX('Nhập liệu'!$H$10:$H$10000,'Chi tiết'!$O475))</f>
        <v/>
      </c>
      <c r="H475" s="275" t="str">
        <f ca="1">IF($O475="","",INDEX('Nhập liệu'!$I$10:$I$10000,'Chi tiết'!$O475))</f>
        <v/>
      </c>
      <c r="I475" s="275" t="str">
        <f ca="1">IF($O475="","",INDEX('Nhập liệu'!$J$10:$J$10000,'Chi tiết'!$O475))</f>
        <v/>
      </c>
      <c r="J475" s="275" t="str">
        <f ca="1">IF($O475="","",INDEX('Nhập liệu'!$K$10:$K$10000,'Chi tiết'!$O475))</f>
        <v/>
      </c>
      <c r="K475" s="275" t="str">
        <f ca="1">IF($O475="","",INDEX('Nhập liệu'!$L$10:$L$10000,'Chi tiết'!$O475))</f>
        <v/>
      </c>
      <c r="L475" s="275" t="str">
        <f ca="1">IF($O475="","",INDEX('Nhập liệu'!$M$10:$M$10000,'Chi tiết'!$O475))</f>
        <v/>
      </c>
      <c r="M475" s="275" t="str">
        <f ca="1">IF($O475="","",INDEX('Nhập liệu'!$N$10:$N$10000,'Chi tiết'!$O475))</f>
        <v/>
      </c>
      <c r="N475" s="275" t="str">
        <f ca="1">IF($O475="","",INDEX('Nhập liệu'!$O$10:$O$10000,'Chi tiết'!$O475))</f>
        <v/>
      </c>
      <c r="O475" s="266" t="str">
        <f ca="1">IF(TYPE(MATCH($D$6,OFFSET('Nhập liệu'!$C$10,O474,0):'Nhập liệu'!$C$10000,0)+O474)=16,"",MATCH($D$6,OFFSET('Nhập liệu'!$C$10,O474,0):'Nhập liệu'!$C$10000,0)+O474)</f>
        <v/>
      </c>
    </row>
    <row r="476" spans="2:15">
      <c r="B476" s="264" t="str">
        <f ca="1">IF($O476="","",INDEX('Nhập liệu'!$B$10:$B$10000,'Chi tiết'!$O476))</f>
        <v/>
      </c>
      <c r="C476" s="160" t="str">
        <f ca="1">IF($O476="","",INDEX('Nhập liệu'!$D$10:$D$10000,'Chi tiết'!$O476))</f>
        <v/>
      </c>
      <c r="D476" s="275" t="str">
        <f ca="1">IF($O476="","",INDEX('Nhập liệu'!$E$10:$E$10000,'Chi tiết'!$O476))</f>
        <v/>
      </c>
      <c r="E476" s="274" t="str">
        <f ca="1">IF($O476="","",INDEX('Nhập liệu'!$F$10:$F$10000,'Chi tiết'!$O476))</f>
        <v/>
      </c>
      <c r="F476" s="275" t="str">
        <f ca="1">IF($O476="","",INDEX('Nhập liệu'!$G$10:$G$10000,'Chi tiết'!$O476))</f>
        <v/>
      </c>
      <c r="G476" s="275" t="str">
        <f ca="1">IF($O476="","",INDEX('Nhập liệu'!$H$10:$H$10000,'Chi tiết'!$O476))</f>
        <v/>
      </c>
      <c r="H476" s="275" t="str">
        <f ca="1">IF($O476="","",INDEX('Nhập liệu'!$I$10:$I$10000,'Chi tiết'!$O476))</f>
        <v/>
      </c>
      <c r="I476" s="275" t="str">
        <f ca="1">IF($O476="","",INDEX('Nhập liệu'!$J$10:$J$10000,'Chi tiết'!$O476))</f>
        <v/>
      </c>
      <c r="J476" s="275" t="str">
        <f ca="1">IF($O476="","",INDEX('Nhập liệu'!$K$10:$K$10000,'Chi tiết'!$O476))</f>
        <v/>
      </c>
      <c r="K476" s="275" t="str">
        <f ca="1">IF($O476="","",INDEX('Nhập liệu'!$L$10:$L$10000,'Chi tiết'!$O476))</f>
        <v/>
      </c>
      <c r="L476" s="275" t="str">
        <f ca="1">IF($O476="","",INDEX('Nhập liệu'!$M$10:$M$10000,'Chi tiết'!$O476))</f>
        <v/>
      </c>
      <c r="M476" s="275" t="str">
        <f ca="1">IF($O476="","",INDEX('Nhập liệu'!$N$10:$N$10000,'Chi tiết'!$O476))</f>
        <v/>
      </c>
      <c r="N476" s="275" t="str">
        <f ca="1">IF($O476="","",INDEX('Nhập liệu'!$O$10:$O$10000,'Chi tiết'!$O476))</f>
        <v/>
      </c>
      <c r="O476" s="266" t="str">
        <f ca="1">IF(TYPE(MATCH($D$6,OFFSET('Nhập liệu'!$C$10,O475,0):'Nhập liệu'!$C$10000,0)+O475)=16,"",MATCH($D$6,OFFSET('Nhập liệu'!$C$10,O475,0):'Nhập liệu'!$C$10000,0)+O475)</f>
        <v/>
      </c>
    </row>
    <row r="477" spans="2:15">
      <c r="B477" s="264" t="str">
        <f ca="1">IF($O477="","",INDEX('Nhập liệu'!$B$10:$B$10000,'Chi tiết'!$O477))</f>
        <v/>
      </c>
      <c r="C477" s="160" t="str">
        <f ca="1">IF($O477="","",INDEX('Nhập liệu'!$D$10:$D$10000,'Chi tiết'!$O477))</f>
        <v/>
      </c>
      <c r="D477" s="275" t="str">
        <f ca="1">IF($O477="","",INDEX('Nhập liệu'!$E$10:$E$10000,'Chi tiết'!$O477))</f>
        <v/>
      </c>
      <c r="E477" s="274" t="str">
        <f ca="1">IF($O477="","",INDEX('Nhập liệu'!$F$10:$F$10000,'Chi tiết'!$O477))</f>
        <v/>
      </c>
      <c r="F477" s="275" t="str">
        <f ca="1">IF($O477="","",INDEX('Nhập liệu'!$G$10:$G$10000,'Chi tiết'!$O477))</f>
        <v/>
      </c>
      <c r="G477" s="275" t="str">
        <f ca="1">IF($O477="","",INDEX('Nhập liệu'!$H$10:$H$10000,'Chi tiết'!$O477))</f>
        <v/>
      </c>
      <c r="H477" s="275" t="str">
        <f ca="1">IF($O477="","",INDEX('Nhập liệu'!$I$10:$I$10000,'Chi tiết'!$O477))</f>
        <v/>
      </c>
      <c r="I477" s="275" t="str">
        <f ca="1">IF($O477="","",INDEX('Nhập liệu'!$J$10:$J$10000,'Chi tiết'!$O477))</f>
        <v/>
      </c>
      <c r="J477" s="275" t="str">
        <f ca="1">IF($O477="","",INDEX('Nhập liệu'!$K$10:$K$10000,'Chi tiết'!$O477))</f>
        <v/>
      </c>
      <c r="K477" s="275" t="str">
        <f ca="1">IF($O477="","",INDEX('Nhập liệu'!$L$10:$L$10000,'Chi tiết'!$O477))</f>
        <v/>
      </c>
      <c r="L477" s="275" t="str">
        <f ca="1">IF($O477="","",INDEX('Nhập liệu'!$M$10:$M$10000,'Chi tiết'!$O477))</f>
        <v/>
      </c>
      <c r="M477" s="275" t="str">
        <f ca="1">IF($O477="","",INDEX('Nhập liệu'!$N$10:$N$10000,'Chi tiết'!$O477))</f>
        <v/>
      </c>
      <c r="N477" s="275" t="str">
        <f ca="1">IF($O477="","",INDEX('Nhập liệu'!$O$10:$O$10000,'Chi tiết'!$O477))</f>
        <v/>
      </c>
      <c r="O477" s="266" t="str">
        <f ca="1">IF(TYPE(MATCH($D$6,OFFSET('Nhập liệu'!$C$10,O476,0):'Nhập liệu'!$C$10000,0)+O476)=16,"",MATCH($D$6,OFFSET('Nhập liệu'!$C$10,O476,0):'Nhập liệu'!$C$10000,0)+O476)</f>
        <v/>
      </c>
    </row>
    <row r="478" spans="2:15">
      <c r="B478" s="264" t="str">
        <f ca="1">IF($O478="","",INDEX('Nhập liệu'!$B$10:$B$10000,'Chi tiết'!$O478))</f>
        <v/>
      </c>
      <c r="C478" s="160" t="str">
        <f ca="1">IF($O478="","",INDEX('Nhập liệu'!$D$10:$D$10000,'Chi tiết'!$O478))</f>
        <v/>
      </c>
      <c r="D478" s="275" t="str">
        <f ca="1">IF($O478="","",INDEX('Nhập liệu'!$E$10:$E$10000,'Chi tiết'!$O478))</f>
        <v/>
      </c>
      <c r="E478" s="274" t="str">
        <f ca="1">IF($O478="","",INDEX('Nhập liệu'!$F$10:$F$10000,'Chi tiết'!$O478))</f>
        <v/>
      </c>
      <c r="F478" s="275" t="str">
        <f ca="1">IF($O478="","",INDEX('Nhập liệu'!$G$10:$G$10000,'Chi tiết'!$O478))</f>
        <v/>
      </c>
      <c r="G478" s="275" t="str">
        <f ca="1">IF($O478="","",INDEX('Nhập liệu'!$H$10:$H$10000,'Chi tiết'!$O478))</f>
        <v/>
      </c>
      <c r="H478" s="275" t="str">
        <f ca="1">IF($O478="","",INDEX('Nhập liệu'!$I$10:$I$10000,'Chi tiết'!$O478))</f>
        <v/>
      </c>
      <c r="I478" s="275" t="str">
        <f ca="1">IF($O478="","",INDEX('Nhập liệu'!$J$10:$J$10000,'Chi tiết'!$O478))</f>
        <v/>
      </c>
      <c r="J478" s="275" t="str">
        <f ca="1">IF($O478="","",INDEX('Nhập liệu'!$K$10:$K$10000,'Chi tiết'!$O478))</f>
        <v/>
      </c>
      <c r="K478" s="275" t="str">
        <f ca="1">IF($O478="","",INDEX('Nhập liệu'!$L$10:$L$10000,'Chi tiết'!$O478))</f>
        <v/>
      </c>
      <c r="L478" s="275" t="str">
        <f ca="1">IF($O478="","",INDEX('Nhập liệu'!$M$10:$M$10000,'Chi tiết'!$O478))</f>
        <v/>
      </c>
      <c r="M478" s="275" t="str">
        <f ca="1">IF($O478="","",INDEX('Nhập liệu'!$N$10:$N$10000,'Chi tiết'!$O478))</f>
        <v/>
      </c>
      <c r="N478" s="275" t="str">
        <f ca="1">IF($O478="","",INDEX('Nhập liệu'!$O$10:$O$10000,'Chi tiết'!$O478))</f>
        <v/>
      </c>
      <c r="O478" s="266" t="str">
        <f ca="1">IF(TYPE(MATCH($D$6,OFFSET('Nhập liệu'!$C$10,O477,0):'Nhập liệu'!$C$10000,0)+O477)=16,"",MATCH($D$6,OFFSET('Nhập liệu'!$C$10,O477,0):'Nhập liệu'!$C$10000,0)+O477)</f>
        <v/>
      </c>
    </row>
    <row r="479" spans="2:15">
      <c r="B479" s="264" t="str">
        <f ca="1">IF($O479="","",INDEX('Nhập liệu'!$B$10:$B$10000,'Chi tiết'!$O479))</f>
        <v/>
      </c>
      <c r="C479" s="160" t="str">
        <f ca="1">IF($O479="","",INDEX('Nhập liệu'!$D$10:$D$10000,'Chi tiết'!$O479))</f>
        <v/>
      </c>
      <c r="D479" s="275" t="str">
        <f ca="1">IF($O479="","",INDEX('Nhập liệu'!$E$10:$E$10000,'Chi tiết'!$O479))</f>
        <v/>
      </c>
      <c r="E479" s="274" t="str">
        <f ca="1">IF($O479="","",INDEX('Nhập liệu'!$F$10:$F$10000,'Chi tiết'!$O479))</f>
        <v/>
      </c>
      <c r="F479" s="275" t="str">
        <f ca="1">IF($O479="","",INDEX('Nhập liệu'!$G$10:$G$10000,'Chi tiết'!$O479))</f>
        <v/>
      </c>
      <c r="G479" s="275" t="str">
        <f ca="1">IF($O479="","",INDEX('Nhập liệu'!$H$10:$H$10000,'Chi tiết'!$O479))</f>
        <v/>
      </c>
      <c r="H479" s="275" t="str">
        <f ca="1">IF($O479="","",INDEX('Nhập liệu'!$I$10:$I$10000,'Chi tiết'!$O479))</f>
        <v/>
      </c>
      <c r="I479" s="275" t="str">
        <f ca="1">IF($O479="","",INDEX('Nhập liệu'!$J$10:$J$10000,'Chi tiết'!$O479))</f>
        <v/>
      </c>
      <c r="J479" s="275" t="str">
        <f ca="1">IF($O479="","",INDEX('Nhập liệu'!$K$10:$K$10000,'Chi tiết'!$O479))</f>
        <v/>
      </c>
      <c r="K479" s="275" t="str">
        <f ca="1">IF($O479="","",INDEX('Nhập liệu'!$L$10:$L$10000,'Chi tiết'!$O479))</f>
        <v/>
      </c>
      <c r="L479" s="275" t="str">
        <f ca="1">IF($O479="","",INDEX('Nhập liệu'!$M$10:$M$10000,'Chi tiết'!$O479))</f>
        <v/>
      </c>
      <c r="M479" s="275" t="str">
        <f ca="1">IF($O479="","",INDEX('Nhập liệu'!$N$10:$N$10000,'Chi tiết'!$O479))</f>
        <v/>
      </c>
      <c r="N479" s="275" t="str">
        <f ca="1">IF($O479="","",INDEX('Nhập liệu'!$O$10:$O$10000,'Chi tiết'!$O479))</f>
        <v/>
      </c>
      <c r="O479" s="266" t="str">
        <f ca="1">IF(TYPE(MATCH($D$6,OFFSET('Nhập liệu'!$C$10,O478,0):'Nhập liệu'!$C$10000,0)+O478)=16,"",MATCH($D$6,OFFSET('Nhập liệu'!$C$10,O478,0):'Nhập liệu'!$C$10000,0)+O478)</f>
        <v/>
      </c>
    </row>
    <row r="480" spans="2:15">
      <c r="B480" s="264" t="str">
        <f ca="1">IF($O480="","",INDEX('Nhập liệu'!$B$10:$B$10000,'Chi tiết'!$O480))</f>
        <v/>
      </c>
      <c r="C480" s="160" t="str">
        <f ca="1">IF($O480="","",INDEX('Nhập liệu'!$D$10:$D$10000,'Chi tiết'!$O480))</f>
        <v/>
      </c>
      <c r="D480" s="275" t="str">
        <f ca="1">IF($O480="","",INDEX('Nhập liệu'!$E$10:$E$10000,'Chi tiết'!$O480))</f>
        <v/>
      </c>
      <c r="E480" s="274" t="str">
        <f ca="1">IF($O480="","",INDEX('Nhập liệu'!$F$10:$F$10000,'Chi tiết'!$O480))</f>
        <v/>
      </c>
      <c r="F480" s="275" t="str">
        <f ca="1">IF($O480="","",INDEX('Nhập liệu'!$G$10:$G$10000,'Chi tiết'!$O480))</f>
        <v/>
      </c>
      <c r="G480" s="275" t="str">
        <f ca="1">IF($O480="","",INDEX('Nhập liệu'!$H$10:$H$10000,'Chi tiết'!$O480))</f>
        <v/>
      </c>
      <c r="H480" s="275" t="str">
        <f ca="1">IF($O480="","",INDEX('Nhập liệu'!$I$10:$I$10000,'Chi tiết'!$O480))</f>
        <v/>
      </c>
      <c r="I480" s="275" t="str">
        <f ca="1">IF($O480="","",INDEX('Nhập liệu'!$J$10:$J$10000,'Chi tiết'!$O480))</f>
        <v/>
      </c>
      <c r="J480" s="275" t="str">
        <f ca="1">IF($O480="","",INDEX('Nhập liệu'!$K$10:$K$10000,'Chi tiết'!$O480))</f>
        <v/>
      </c>
      <c r="K480" s="275" t="str">
        <f ca="1">IF($O480="","",INDEX('Nhập liệu'!$L$10:$L$10000,'Chi tiết'!$O480))</f>
        <v/>
      </c>
      <c r="L480" s="275" t="str">
        <f ca="1">IF($O480="","",INDEX('Nhập liệu'!$M$10:$M$10000,'Chi tiết'!$O480))</f>
        <v/>
      </c>
      <c r="M480" s="275" t="str">
        <f ca="1">IF($O480="","",INDEX('Nhập liệu'!$N$10:$N$10000,'Chi tiết'!$O480))</f>
        <v/>
      </c>
      <c r="N480" s="275" t="str">
        <f ca="1">IF($O480="","",INDEX('Nhập liệu'!$O$10:$O$10000,'Chi tiết'!$O480))</f>
        <v/>
      </c>
      <c r="O480" s="266" t="str">
        <f ca="1">IF(TYPE(MATCH($D$6,OFFSET('Nhập liệu'!$C$10,O479,0):'Nhập liệu'!$C$10000,0)+O479)=16,"",MATCH($D$6,OFFSET('Nhập liệu'!$C$10,O479,0):'Nhập liệu'!$C$10000,0)+O479)</f>
        <v/>
      </c>
    </row>
    <row r="481" spans="2:15">
      <c r="B481" s="264" t="str">
        <f ca="1">IF($O481="","",INDEX('Nhập liệu'!$B$10:$B$10000,'Chi tiết'!$O481))</f>
        <v/>
      </c>
      <c r="C481" s="160" t="str">
        <f ca="1">IF($O481="","",INDEX('Nhập liệu'!$D$10:$D$10000,'Chi tiết'!$O481))</f>
        <v/>
      </c>
      <c r="D481" s="275" t="str">
        <f ca="1">IF($O481="","",INDEX('Nhập liệu'!$E$10:$E$10000,'Chi tiết'!$O481))</f>
        <v/>
      </c>
      <c r="E481" s="274" t="str">
        <f ca="1">IF($O481="","",INDEX('Nhập liệu'!$F$10:$F$10000,'Chi tiết'!$O481))</f>
        <v/>
      </c>
      <c r="F481" s="275" t="str">
        <f ca="1">IF($O481="","",INDEX('Nhập liệu'!$G$10:$G$10000,'Chi tiết'!$O481))</f>
        <v/>
      </c>
      <c r="G481" s="275" t="str">
        <f ca="1">IF($O481="","",INDEX('Nhập liệu'!$H$10:$H$10000,'Chi tiết'!$O481))</f>
        <v/>
      </c>
      <c r="H481" s="275" t="str">
        <f ca="1">IF($O481="","",INDEX('Nhập liệu'!$I$10:$I$10000,'Chi tiết'!$O481))</f>
        <v/>
      </c>
      <c r="I481" s="275" t="str">
        <f ca="1">IF($O481="","",INDEX('Nhập liệu'!$J$10:$J$10000,'Chi tiết'!$O481))</f>
        <v/>
      </c>
      <c r="J481" s="275" t="str">
        <f ca="1">IF($O481="","",INDEX('Nhập liệu'!$K$10:$K$10000,'Chi tiết'!$O481))</f>
        <v/>
      </c>
      <c r="K481" s="275" t="str">
        <f ca="1">IF($O481="","",INDEX('Nhập liệu'!$L$10:$L$10000,'Chi tiết'!$O481))</f>
        <v/>
      </c>
      <c r="L481" s="275" t="str">
        <f ca="1">IF($O481="","",INDEX('Nhập liệu'!$M$10:$M$10000,'Chi tiết'!$O481))</f>
        <v/>
      </c>
      <c r="M481" s="275" t="str">
        <f ca="1">IF($O481="","",INDEX('Nhập liệu'!$N$10:$N$10000,'Chi tiết'!$O481))</f>
        <v/>
      </c>
      <c r="N481" s="275" t="str">
        <f ca="1">IF($O481="","",INDEX('Nhập liệu'!$O$10:$O$10000,'Chi tiết'!$O481))</f>
        <v/>
      </c>
      <c r="O481" s="266" t="str">
        <f ca="1">IF(TYPE(MATCH($D$6,OFFSET('Nhập liệu'!$C$10,O480,0):'Nhập liệu'!$C$10000,0)+O480)=16,"",MATCH($D$6,OFFSET('Nhập liệu'!$C$10,O480,0):'Nhập liệu'!$C$10000,0)+O480)</f>
        <v/>
      </c>
    </row>
    <row r="482" spans="2:15">
      <c r="B482" s="264" t="str">
        <f ca="1">IF($O482="","",INDEX('Nhập liệu'!$B$10:$B$10000,'Chi tiết'!$O482))</f>
        <v/>
      </c>
      <c r="C482" s="160" t="str">
        <f ca="1">IF($O482="","",INDEX('Nhập liệu'!$D$10:$D$10000,'Chi tiết'!$O482))</f>
        <v/>
      </c>
      <c r="D482" s="275" t="str">
        <f ca="1">IF($O482="","",INDEX('Nhập liệu'!$E$10:$E$10000,'Chi tiết'!$O482))</f>
        <v/>
      </c>
      <c r="E482" s="274" t="str">
        <f ca="1">IF($O482="","",INDEX('Nhập liệu'!$F$10:$F$10000,'Chi tiết'!$O482))</f>
        <v/>
      </c>
      <c r="F482" s="275" t="str">
        <f ca="1">IF($O482="","",INDEX('Nhập liệu'!$G$10:$G$10000,'Chi tiết'!$O482))</f>
        <v/>
      </c>
      <c r="G482" s="275" t="str">
        <f ca="1">IF($O482="","",INDEX('Nhập liệu'!$H$10:$H$10000,'Chi tiết'!$O482))</f>
        <v/>
      </c>
      <c r="H482" s="275" t="str">
        <f ca="1">IF($O482="","",INDEX('Nhập liệu'!$I$10:$I$10000,'Chi tiết'!$O482))</f>
        <v/>
      </c>
      <c r="I482" s="275" t="str">
        <f ca="1">IF($O482="","",INDEX('Nhập liệu'!$J$10:$J$10000,'Chi tiết'!$O482))</f>
        <v/>
      </c>
      <c r="J482" s="275" t="str">
        <f ca="1">IF($O482="","",INDEX('Nhập liệu'!$K$10:$K$10000,'Chi tiết'!$O482))</f>
        <v/>
      </c>
      <c r="K482" s="275" t="str">
        <f ca="1">IF($O482="","",INDEX('Nhập liệu'!$L$10:$L$10000,'Chi tiết'!$O482))</f>
        <v/>
      </c>
      <c r="L482" s="275" t="str">
        <f ca="1">IF($O482="","",INDEX('Nhập liệu'!$M$10:$M$10000,'Chi tiết'!$O482))</f>
        <v/>
      </c>
      <c r="M482" s="275" t="str">
        <f ca="1">IF($O482="","",INDEX('Nhập liệu'!$N$10:$N$10000,'Chi tiết'!$O482))</f>
        <v/>
      </c>
      <c r="N482" s="275" t="str">
        <f ca="1">IF($O482="","",INDEX('Nhập liệu'!$O$10:$O$10000,'Chi tiết'!$O482))</f>
        <v/>
      </c>
      <c r="O482" s="266" t="str">
        <f ca="1">IF(TYPE(MATCH($D$6,OFFSET('Nhập liệu'!$C$10,O481,0):'Nhập liệu'!$C$10000,0)+O481)=16,"",MATCH($D$6,OFFSET('Nhập liệu'!$C$10,O481,0):'Nhập liệu'!$C$10000,0)+O481)</f>
        <v/>
      </c>
    </row>
    <row r="483" spans="2:15">
      <c r="B483" s="264" t="str">
        <f ca="1">IF($O483="","",INDEX('Nhập liệu'!$B$10:$B$10000,'Chi tiết'!$O483))</f>
        <v/>
      </c>
      <c r="C483" s="160" t="str">
        <f ca="1">IF($O483="","",INDEX('Nhập liệu'!$D$10:$D$10000,'Chi tiết'!$O483))</f>
        <v/>
      </c>
      <c r="D483" s="275" t="str">
        <f ca="1">IF($O483="","",INDEX('Nhập liệu'!$E$10:$E$10000,'Chi tiết'!$O483))</f>
        <v/>
      </c>
      <c r="E483" s="274" t="str">
        <f ca="1">IF($O483="","",INDEX('Nhập liệu'!$F$10:$F$10000,'Chi tiết'!$O483))</f>
        <v/>
      </c>
      <c r="F483" s="275" t="str">
        <f ca="1">IF($O483="","",INDEX('Nhập liệu'!$G$10:$G$10000,'Chi tiết'!$O483))</f>
        <v/>
      </c>
      <c r="G483" s="275" t="str">
        <f ca="1">IF($O483="","",INDEX('Nhập liệu'!$H$10:$H$10000,'Chi tiết'!$O483))</f>
        <v/>
      </c>
      <c r="H483" s="275" t="str">
        <f ca="1">IF($O483="","",INDEX('Nhập liệu'!$I$10:$I$10000,'Chi tiết'!$O483))</f>
        <v/>
      </c>
      <c r="I483" s="275" t="str">
        <f ca="1">IF($O483="","",INDEX('Nhập liệu'!$J$10:$J$10000,'Chi tiết'!$O483))</f>
        <v/>
      </c>
      <c r="J483" s="275" t="str">
        <f ca="1">IF($O483="","",INDEX('Nhập liệu'!$K$10:$K$10000,'Chi tiết'!$O483))</f>
        <v/>
      </c>
      <c r="K483" s="275" t="str">
        <f ca="1">IF($O483="","",INDEX('Nhập liệu'!$L$10:$L$10000,'Chi tiết'!$O483))</f>
        <v/>
      </c>
      <c r="L483" s="275" t="str">
        <f ca="1">IF($O483="","",INDEX('Nhập liệu'!$M$10:$M$10000,'Chi tiết'!$O483))</f>
        <v/>
      </c>
      <c r="M483" s="275" t="str">
        <f ca="1">IF($O483="","",INDEX('Nhập liệu'!$N$10:$N$10000,'Chi tiết'!$O483))</f>
        <v/>
      </c>
      <c r="N483" s="275" t="str">
        <f ca="1">IF($O483="","",INDEX('Nhập liệu'!$O$10:$O$10000,'Chi tiết'!$O483))</f>
        <v/>
      </c>
      <c r="O483" s="266" t="str">
        <f ca="1">IF(TYPE(MATCH($D$6,OFFSET('Nhập liệu'!$C$10,O482,0):'Nhập liệu'!$C$10000,0)+O482)=16,"",MATCH($D$6,OFFSET('Nhập liệu'!$C$10,O482,0):'Nhập liệu'!$C$10000,0)+O482)</f>
        <v/>
      </c>
    </row>
    <row r="484" spans="2:15">
      <c r="B484" s="264" t="str">
        <f ca="1">IF($O484="","",INDEX('Nhập liệu'!$B$10:$B$10000,'Chi tiết'!$O484))</f>
        <v/>
      </c>
      <c r="C484" s="160" t="str">
        <f ca="1">IF($O484="","",INDEX('Nhập liệu'!$D$10:$D$10000,'Chi tiết'!$O484))</f>
        <v/>
      </c>
      <c r="D484" s="275" t="str">
        <f ca="1">IF($O484="","",INDEX('Nhập liệu'!$E$10:$E$10000,'Chi tiết'!$O484))</f>
        <v/>
      </c>
      <c r="E484" s="274" t="str">
        <f ca="1">IF($O484="","",INDEX('Nhập liệu'!$F$10:$F$10000,'Chi tiết'!$O484))</f>
        <v/>
      </c>
      <c r="F484" s="275" t="str">
        <f ca="1">IF($O484="","",INDEX('Nhập liệu'!$G$10:$G$10000,'Chi tiết'!$O484))</f>
        <v/>
      </c>
      <c r="G484" s="275" t="str">
        <f ca="1">IF($O484="","",INDEX('Nhập liệu'!$H$10:$H$10000,'Chi tiết'!$O484))</f>
        <v/>
      </c>
      <c r="H484" s="275" t="str">
        <f ca="1">IF($O484="","",INDEX('Nhập liệu'!$I$10:$I$10000,'Chi tiết'!$O484))</f>
        <v/>
      </c>
      <c r="I484" s="275" t="str">
        <f ca="1">IF($O484="","",INDEX('Nhập liệu'!$J$10:$J$10000,'Chi tiết'!$O484))</f>
        <v/>
      </c>
      <c r="J484" s="275" t="str">
        <f ca="1">IF($O484="","",INDEX('Nhập liệu'!$K$10:$K$10000,'Chi tiết'!$O484))</f>
        <v/>
      </c>
      <c r="K484" s="275" t="str">
        <f ca="1">IF($O484="","",INDEX('Nhập liệu'!$L$10:$L$10000,'Chi tiết'!$O484))</f>
        <v/>
      </c>
      <c r="L484" s="275" t="str">
        <f ca="1">IF($O484="","",INDEX('Nhập liệu'!$M$10:$M$10000,'Chi tiết'!$O484))</f>
        <v/>
      </c>
      <c r="M484" s="275" t="str">
        <f ca="1">IF($O484="","",INDEX('Nhập liệu'!$N$10:$N$10000,'Chi tiết'!$O484))</f>
        <v/>
      </c>
      <c r="N484" s="275" t="str">
        <f ca="1">IF($O484="","",INDEX('Nhập liệu'!$O$10:$O$10000,'Chi tiết'!$O484))</f>
        <v/>
      </c>
      <c r="O484" s="266" t="str">
        <f ca="1">IF(TYPE(MATCH($D$6,OFFSET('Nhập liệu'!$C$10,O483,0):'Nhập liệu'!$C$10000,0)+O483)=16,"",MATCH($D$6,OFFSET('Nhập liệu'!$C$10,O483,0):'Nhập liệu'!$C$10000,0)+O483)</f>
        <v/>
      </c>
    </row>
    <row r="485" spans="2:15">
      <c r="B485" s="264" t="str">
        <f ca="1">IF($O485="","",INDEX('Nhập liệu'!$B$10:$B$10000,'Chi tiết'!$O485))</f>
        <v/>
      </c>
      <c r="C485" s="160" t="str">
        <f ca="1">IF($O485="","",INDEX('Nhập liệu'!$D$10:$D$10000,'Chi tiết'!$O485))</f>
        <v/>
      </c>
      <c r="D485" s="275" t="str">
        <f ca="1">IF($O485="","",INDEX('Nhập liệu'!$E$10:$E$10000,'Chi tiết'!$O485))</f>
        <v/>
      </c>
      <c r="E485" s="274" t="str">
        <f ca="1">IF($O485="","",INDEX('Nhập liệu'!$F$10:$F$10000,'Chi tiết'!$O485))</f>
        <v/>
      </c>
      <c r="F485" s="275" t="str">
        <f ca="1">IF($O485="","",INDEX('Nhập liệu'!$G$10:$G$10000,'Chi tiết'!$O485))</f>
        <v/>
      </c>
      <c r="G485" s="275" t="str">
        <f ca="1">IF($O485="","",INDEX('Nhập liệu'!$H$10:$H$10000,'Chi tiết'!$O485))</f>
        <v/>
      </c>
      <c r="H485" s="275" t="str">
        <f ca="1">IF($O485="","",INDEX('Nhập liệu'!$I$10:$I$10000,'Chi tiết'!$O485))</f>
        <v/>
      </c>
      <c r="I485" s="275" t="str">
        <f ca="1">IF($O485="","",INDEX('Nhập liệu'!$J$10:$J$10000,'Chi tiết'!$O485))</f>
        <v/>
      </c>
      <c r="J485" s="275" t="str">
        <f ca="1">IF($O485="","",INDEX('Nhập liệu'!$K$10:$K$10000,'Chi tiết'!$O485))</f>
        <v/>
      </c>
      <c r="K485" s="275" t="str">
        <f ca="1">IF($O485="","",INDEX('Nhập liệu'!$L$10:$L$10000,'Chi tiết'!$O485))</f>
        <v/>
      </c>
      <c r="L485" s="275" t="str">
        <f ca="1">IF($O485="","",INDEX('Nhập liệu'!$M$10:$M$10000,'Chi tiết'!$O485))</f>
        <v/>
      </c>
      <c r="M485" s="275" t="str">
        <f ca="1">IF($O485="","",INDEX('Nhập liệu'!$N$10:$N$10000,'Chi tiết'!$O485))</f>
        <v/>
      </c>
      <c r="N485" s="275" t="str">
        <f ca="1">IF($O485="","",INDEX('Nhập liệu'!$O$10:$O$10000,'Chi tiết'!$O485))</f>
        <v/>
      </c>
      <c r="O485" s="266" t="str">
        <f ca="1">IF(TYPE(MATCH($D$6,OFFSET('Nhập liệu'!$C$10,O484,0):'Nhập liệu'!$C$10000,0)+O484)=16,"",MATCH($D$6,OFFSET('Nhập liệu'!$C$10,O484,0):'Nhập liệu'!$C$10000,0)+O484)</f>
        <v/>
      </c>
    </row>
    <row r="486" spans="2:15">
      <c r="B486" s="264" t="str">
        <f ca="1">IF($O486="","",INDEX('Nhập liệu'!$B$10:$B$10000,'Chi tiết'!$O486))</f>
        <v/>
      </c>
      <c r="C486" s="160" t="str">
        <f ca="1">IF($O486="","",INDEX('Nhập liệu'!$D$10:$D$10000,'Chi tiết'!$O486))</f>
        <v/>
      </c>
      <c r="D486" s="275" t="str">
        <f ca="1">IF($O486="","",INDEX('Nhập liệu'!$E$10:$E$10000,'Chi tiết'!$O486))</f>
        <v/>
      </c>
      <c r="E486" s="274" t="str">
        <f ca="1">IF($O486="","",INDEX('Nhập liệu'!$F$10:$F$10000,'Chi tiết'!$O486))</f>
        <v/>
      </c>
      <c r="F486" s="275" t="str">
        <f ca="1">IF($O486="","",INDEX('Nhập liệu'!$G$10:$G$10000,'Chi tiết'!$O486))</f>
        <v/>
      </c>
      <c r="G486" s="275" t="str">
        <f ca="1">IF($O486="","",INDEX('Nhập liệu'!$H$10:$H$10000,'Chi tiết'!$O486))</f>
        <v/>
      </c>
      <c r="H486" s="275" t="str">
        <f ca="1">IF($O486="","",INDEX('Nhập liệu'!$I$10:$I$10000,'Chi tiết'!$O486))</f>
        <v/>
      </c>
      <c r="I486" s="275" t="str">
        <f ca="1">IF($O486="","",INDEX('Nhập liệu'!$J$10:$J$10000,'Chi tiết'!$O486))</f>
        <v/>
      </c>
      <c r="J486" s="275" t="str">
        <f ca="1">IF($O486="","",INDEX('Nhập liệu'!$K$10:$K$10000,'Chi tiết'!$O486))</f>
        <v/>
      </c>
      <c r="K486" s="275" t="str">
        <f ca="1">IF($O486="","",INDEX('Nhập liệu'!$L$10:$L$10000,'Chi tiết'!$O486))</f>
        <v/>
      </c>
      <c r="L486" s="275" t="str">
        <f ca="1">IF($O486="","",INDEX('Nhập liệu'!$M$10:$M$10000,'Chi tiết'!$O486))</f>
        <v/>
      </c>
      <c r="M486" s="275" t="str">
        <f ca="1">IF($O486="","",INDEX('Nhập liệu'!$N$10:$N$10000,'Chi tiết'!$O486))</f>
        <v/>
      </c>
      <c r="N486" s="275" t="str">
        <f ca="1">IF($O486="","",INDEX('Nhập liệu'!$O$10:$O$10000,'Chi tiết'!$O486))</f>
        <v/>
      </c>
      <c r="O486" s="266" t="str">
        <f ca="1">IF(TYPE(MATCH($D$6,OFFSET('Nhập liệu'!$C$10,O485,0):'Nhập liệu'!$C$10000,0)+O485)=16,"",MATCH($D$6,OFFSET('Nhập liệu'!$C$10,O485,0):'Nhập liệu'!$C$10000,0)+O485)</f>
        <v/>
      </c>
    </row>
    <row r="487" spans="2:15">
      <c r="B487" s="264" t="str">
        <f ca="1">IF($O487="","",INDEX('Nhập liệu'!$B$10:$B$10000,'Chi tiết'!$O487))</f>
        <v/>
      </c>
      <c r="C487" s="160" t="str">
        <f ca="1">IF($O487="","",INDEX('Nhập liệu'!$D$10:$D$10000,'Chi tiết'!$O487))</f>
        <v/>
      </c>
      <c r="D487" s="275" t="str">
        <f ca="1">IF($O487="","",INDEX('Nhập liệu'!$E$10:$E$10000,'Chi tiết'!$O487))</f>
        <v/>
      </c>
      <c r="E487" s="274" t="str">
        <f ca="1">IF($O487="","",INDEX('Nhập liệu'!$F$10:$F$10000,'Chi tiết'!$O487))</f>
        <v/>
      </c>
      <c r="F487" s="275" t="str">
        <f ca="1">IF($O487="","",INDEX('Nhập liệu'!$G$10:$G$10000,'Chi tiết'!$O487))</f>
        <v/>
      </c>
      <c r="G487" s="275" t="str">
        <f ca="1">IF($O487="","",INDEX('Nhập liệu'!$H$10:$H$10000,'Chi tiết'!$O487))</f>
        <v/>
      </c>
      <c r="H487" s="275" t="str">
        <f ca="1">IF($O487="","",INDEX('Nhập liệu'!$I$10:$I$10000,'Chi tiết'!$O487))</f>
        <v/>
      </c>
      <c r="I487" s="275" t="str">
        <f ca="1">IF($O487="","",INDEX('Nhập liệu'!$J$10:$J$10000,'Chi tiết'!$O487))</f>
        <v/>
      </c>
      <c r="J487" s="275" t="str">
        <f ca="1">IF($O487="","",INDEX('Nhập liệu'!$K$10:$K$10000,'Chi tiết'!$O487))</f>
        <v/>
      </c>
      <c r="K487" s="275" t="str">
        <f ca="1">IF($O487="","",INDEX('Nhập liệu'!$L$10:$L$10000,'Chi tiết'!$O487))</f>
        <v/>
      </c>
      <c r="L487" s="275" t="str">
        <f ca="1">IF($O487="","",INDEX('Nhập liệu'!$M$10:$M$10000,'Chi tiết'!$O487))</f>
        <v/>
      </c>
      <c r="M487" s="275" t="str">
        <f ca="1">IF($O487="","",INDEX('Nhập liệu'!$N$10:$N$10000,'Chi tiết'!$O487))</f>
        <v/>
      </c>
      <c r="N487" s="275" t="str">
        <f ca="1">IF($O487="","",INDEX('Nhập liệu'!$O$10:$O$10000,'Chi tiết'!$O487))</f>
        <v/>
      </c>
      <c r="O487" s="266" t="str">
        <f ca="1">IF(TYPE(MATCH($D$6,OFFSET('Nhập liệu'!$C$10,O486,0):'Nhập liệu'!$C$10000,0)+O486)=16,"",MATCH($D$6,OFFSET('Nhập liệu'!$C$10,O486,0):'Nhập liệu'!$C$10000,0)+O486)</f>
        <v/>
      </c>
    </row>
    <row r="488" spans="2:15">
      <c r="B488" s="264" t="str">
        <f ca="1">IF($O488="","",INDEX('Nhập liệu'!$B$10:$B$10000,'Chi tiết'!$O488))</f>
        <v/>
      </c>
      <c r="C488" s="160" t="str">
        <f ca="1">IF($O488="","",INDEX('Nhập liệu'!$D$10:$D$10000,'Chi tiết'!$O488))</f>
        <v/>
      </c>
      <c r="D488" s="275" t="str">
        <f ca="1">IF($O488="","",INDEX('Nhập liệu'!$E$10:$E$10000,'Chi tiết'!$O488))</f>
        <v/>
      </c>
      <c r="E488" s="274" t="str">
        <f ca="1">IF($O488="","",INDEX('Nhập liệu'!$F$10:$F$10000,'Chi tiết'!$O488))</f>
        <v/>
      </c>
      <c r="F488" s="275" t="str">
        <f ca="1">IF($O488="","",INDEX('Nhập liệu'!$G$10:$G$10000,'Chi tiết'!$O488))</f>
        <v/>
      </c>
      <c r="G488" s="275" t="str">
        <f ca="1">IF($O488="","",INDEX('Nhập liệu'!$H$10:$H$10000,'Chi tiết'!$O488))</f>
        <v/>
      </c>
      <c r="H488" s="275" t="str">
        <f ca="1">IF($O488="","",INDEX('Nhập liệu'!$I$10:$I$10000,'Chi tiết'!$O488))</f>
        <v/>
      </c>
      <c r="I488" s="275" t="str">
        <f ca="1">IF($O488="","",INDEX('Nhập liệu'!$J$10:$J$10000,'Chi tiết'!$O488))</f>
        <v/>
      </c>
      <c r="J488" s="275" t="str">
        <f ca="1">IF($O488="","",INDEX('Nhập liệu'!$K$10:$K$10000,'Chi tiết'!$O488))</f>
        <v/>
      </c>
      <c r="K488" s="275" t="str">
        <f ca="1">IF($O488="","",INDEX('Nhập liệu'!$L$10:$L$10000,'Chi tiết'!$O488))</f>
        <v/>
      </c>
      <c r="L488" s="275" t="str">
        <f ca="1">IF($O488="","",INDEX('Nhập liệu'!$M$10:$M$10000,'Chi tiết'!$O488))</f>
        <v/>
      </c>
      <c r="M488" s="275" t="str">
        <f ca="1">IF($O488="","",INDEX('Nhập liệu'!$N$10:$N$10000,'Chi tiết'!$O488))</f>
        <v/>
      </c>
      <c r="N488" s="275" t="str">
        <f ca="1">IF($O488="","",INDEX('Nhập liệu'!$O$10:$O$10000,'Chi tiết'!$O488))</f>
        <v/>
      </c>
      <c r="O488" s="266" t="str">
        <f ca="1">IF(TYPE(MATCH($D$6,OFFSET('Nhập liệu'!$C$10,O487,0):'Nhập liệu'!$C$10000,0)+O487)=16,"",MATCH($D$6,OFFSET('Nhập liệu'!$C$10,O487,0):'Nhập liệu'!$C$10000,0)+O487)</f>
        <v/>
      </c>
    </row>
    <row r="489" spans="2:15">
      <c r="B489" s="264" t="str">
        <f ca="1">IF($O489="","",INDEX('Nhập liệu'!$B$10:$B$10000,'Chi tiết'!$O489))</f>
        <v/>
      </c>
      <c r="C489" s="160" t="str">
        <f ca="1">IF($O489="","",INDEX('Nhập liệu'!$D$10:$D$10000,'Chi tiết'!$O489))</f>
        <v/>
      </c>
      <c r="D489" s="275" t="str">
        <f ca="1">IF($O489="","",INDEX('Nhập liệu'!$E$10:$E$10000,'Chi tiết'!$O489))</f>
        <v/>
      </c>
      <c r="E489" s="274" t="str">
        <f ca="1">IF($O489="","",INDEX('Nhập liệu'!$F$10:$F$10000,'Chi tiết'!$O489))</f>
        <v/>
      </c>
      <c r="F489" s="275" t="str">
        <f ca="1">IF($O489="","",INDEX('Nhập liệu'!$G$10:$G$10000,'Chi tiết'!$O489))</f>
        <v/>
      </c>
      <c r="G489" s="275" t="str">
        <f ca="1">IF($O489="","",INDEX('Nhập liệu'!$H$10:$H$10000,'Chi tiết'!$O489))</f>
        <v/>
      </c>
      <c r="H489" s="275" t="str">
        <f ca="1">IF($O489="","",INDEX('Nhập liệu'!$I$10:$I$10000,'Chi tiết'!$O489))</f>
        <v/>
      </c>
      <c r="I489" s="275" t="str">
        <f ca="1">IF($O489="","",INDEX('Nhập liệu'!$J$10:$J$10000,'Chi tiết'!$O489))</f>
        <v/>
      </c>
      <c r="J489" s="275" t="str">
        <f ca="1">IF($O489="","",INDEX('Nhập liệu'!$K$10:$K$10000,'Chi tiết'!$O489))</f>
        <v/>
      </c>
      <c r="K489" s="275" t="str">
        <f ca="1">IF($O489="","",INDEX('Nhập liệu'!$L$10:$L$10000,'Chi tiết'!$O489))</f>
        <v/>
      </c>
      <c r="L489" s="275" t="str">
        <f ca="1">IF($O489="","",INDEX('Nhập liệu'!$M$10:$M$10000,'Chi tiết'!$O489))</f>
        <v/>
      </c>
      <c r="M489" s="275" t="str">
        <f ca="1">IF($O489="","",INDEX('Nhập liệu'!$N$10:$N$10000,'Chi tiết'!$O489))</f>
        <v/>
      </c>
      <c r="N489" s="275" t="str">
        <f ca="1">IF($O489="","",INDEX('Nhập liệu'!$O$10:$O$10000,'Chi tiết'!$O489))</f>
        <v/>
      </c>
      <c r="O489" s="266" t="str">
        <f ca="1">IF(TYPE(MATCH($D$6,OFFSET('Nhập liệu'!$C$10,O488,0):'Nhập liệu'!$C$10000,0)+O488)=16,"",MATCH($D$6,OFFSET('Nhập liệu'!$C$10,O488,0):'Nhập liệu'!$C$10000,0)+O488)</f>
        <v/>
      </c>
    </row>
    <row r="490" spans="2:15">
      <c r="B490" s="264" t="str">
        <f ca="1">IF($O490="","",INDEX('Nhập liệu'!$B$10:$B$10000,'Chi tiết'!$O490))</f>
        <v/>
      </c>
      <c r="C490" s="160" t="str">
        <f ca="1">IF($O490="","",INDEX('Nhập liệu'!$D$10:$D$10000,'Chi tiết'!$O490))</f>
        <v/>
      </c>
      <c r="D490" s="275" t="str">
        <f ca="1">IF($O490="","",INDEX('Nhập liệu'!$E$10:$E$10000,'Chi tiết'!$O490))</f>
        <v/>
      </c>
      <c r="E490" s="274" t="str">
        <f ca="1">IF($O490="","",INDEX('Nhập liệu'!$F$10:$F$10000,'Chi tiết'!$O490))</f>
        <v/>
      </c>
      <c r="F490" s="275" t="str">
        <f ca="1">IF($O490="","",INDEX('Nhập liệu'!$G$10:$G$10000,'Chi tiết'!$O490))</f>
        <v/>
      </c>
      <c r="G490" s="275" t="str">
        <f ca="1">IF($O490="","",INDEX('Nhập liệu'!$H$10:$H$10000,'Chi tiết'!$O490))</f>
        <v/>
      </c>
      <c r="H490" s="275" t="str">
        <f ca="1">IF($O490="","",INDEX('Nhập liệu'!$I$10:$I$10000,'Chi tiết'!$O490))</f>
        <v/>
      </c>
      <c r="I490" s="275" t="str">
        <f ca="1">IF($O490="","",INDEX('Nhập liệu'!$J$10:$J$10000,'Chi tiết'!$O490))</f>
        <v/>
      </c>
      <c r="J490" s="275" t="str">
        <f ca="1">IF($O490="","",INDEX('Nhập liệu'!$K$10:$K$10000,'Chi tiết'!$O490))</f>
        <v/>
      </c>
      <c r="K490" s="275" t="str">
        <f ca="1">IF($O490="","",INDEX('Nhập liệu'!$L$10:$L$10000,'Chi tiết'!$O490))</f>
        <v/>
      </c>
      <c r="L490" s="275" t="str">
        <f ca="1">IF($O490="","",INDEX('Nhập liệu'!$M$10:$M$10000,'Chi tiết'!$O490))</f>
        <v/>
      </c>
      <c r="M490" s="275" t="str">
        <f ca="1">IF($O490="","",INDEX('Nhập liệu'!$N$10:$N$10000,'Chi tiết'!$O490))</f>
        <v/>
      </c>
      <c r="N490" s="275" t="str">
        <f ca="1">IF($O490="","",INDEX('Nhập liệu'!$O$10:$O$10000,'Chi tiết'!$O490))</f>
        <v/>
      </c>
      <c r="O490" s="266" t="str">
        <f ca="1">IF(TYPE(MATCH($D$6,OFFSET('Nhập liệu'!$C$10,O489,0):'Nhập liệu'!$C$10000,0)+O489)=16,"",MATCH($D$6,OFFSET('Nhập liệu'!$C$10,O489,0):'Nhập liệu'!$C$10000,0)+O489)</f>
        <v/>
      </c>
    </row>
    <row r="491" spans="2:15">
      <c r="B491" s="264" t="str">
        <f ca="1">IF($O491="","",INDEX('Nhập liệu'!$B$10:$B$10000,'Chi tiết'!$O491))</f>
        <v/>
      </c>
      <c r="C491" s="160" t="str">
        <f ca="1">IF($O491="","",INDEX('Nhập liệu'!$D$10:$D$10000,'Chi tiết'!$O491))</f>
        <v/>
      </c>
      <c r="D491" s="275" t="str">
        <f ca="1">IF($O491="","",INDEX('Nhập liệu'!$E$10:$E$10000,'Chi tiết'!$O491))</f>
        <v/>
      </c>
      <c r="E491" s="274" t="str">
        <f ca="1">IF($O491="","",INDEX('Nhập liệu'!$F$10:$F$10000,'Chi tiết'!$O491))</f>
        <v/>
      </c>
      <c r="F491" s="275" t="str">
        <f ca="1">IF($O491="","",INDEX('Nhập liệu'!$G$10:$G$10000,'Chi tiết'!$O491))</f>
        <v/>
      </c>
      <c r="G491" s="275" t="str">
        <f ca="1">IF($O491="","",INDEX('Nhập liệu'!$H$10:$H$10000,'Chi tiết'!$O491))</f>
        <v/>
      </c>
      <c r="H491" s="275" t="str">
        <f ca="1">IF($O491="","",INDEX('Nhập liệu'!$I$10:$I$10000,'Chi tiết'!$O491))</f>
        <v/>
      </c>
      <c r="I491" s="275" t="str">
        <f ca="1">IF($O491="","",INDEX('Nhập liệu'!$J$10:$J$10000,'Chi tiết'!$O491))</f>
        <v/>
      </c>
      <c r="J491" s="275" t="str">
        <f ca="1">IF($O491="","",INDEX('Nhập liệu'!$K$10:$K$10000,'Chi tiết'!$O491))</f>
        <v/>
      </c>
      <c r="K491" s="275" t="str">
        <f ca="1">IF($O491="","",INDEX('Nhập liệu'!$L$10:$L$10000,'Chi tiết'!$O491))</f>
        <v/>
      </c>
      <c r="L491" s="275" t="str">
        <f ca="1">IF($O491="","",INDEX('Nhập liệu'!$M$10:$M$10000,'Chi tiết'!$O491))</f>
        <v/>
      </c>
      <c r="M491" s="275" t="str">
        <f ca="1">IF($O491="","",INDEX('Nhập liệu'!$N$10:$N$10000,'Chi tiết'!$O491))</f>
        <v/>
      </c>
      <c r="N491" s="275" t="str">
        <f ca="1">IF($O491="","",INDEX('Nhập liệu'!$O$10:$O$10000,'Chi tiết'!$O491))</f>
        <v/>
      </c>
      <c r="O491" s="266" t="str">
        <f ca="1">IF(TYPE(MATCH($D$6,OFFSET('Nhập liệu'!$C$10,O490,0):'Nhập liệu'!$C$10000,0)+O490)=16,"",MATCH($D$6,OFFSET('Nhập liệu'!$C$10,O490,0):'Nhập liệu'!$C$10000,0)+O490)</f>
        <v/>
      </c>
    </row>
    <row r="492" spans="2:15">
      <c r="B492" s="264" t="str">
        <f ca="1">IF($O492="","",INDEX('Nhập liệu'!$B$10:$B$10000,'Chi tiết'!$O492))</f>
        <v/>
      </c>
      <c r="C492" s="160" t="str">
        <f ca="1">IF($O492="","",INDEX('Nhập liệu'!$D$10:$D$10000,'Chi tiết'!$O492))</f>
        <v/>
      </c>
      <c r="D492" s="275" t="str">
        <f ca="1">IF($O492="","",INDEX('Nhập liệu'!$E$10:$E$10000,'Chi tiết'!$O492))</f>
        <v/>
      </c>
      <c r="E492" s="274" t="str">
        <f ca="1">IF($O492="","",INDEX('Nhập liệu'!$F$10:$F$10000,'Chi tiết'!$O492))</f>
        <v/>
      </c>
      <c r="F492" s="275" t="str">
        <f ca="1">IF($O492="","",INDEX('Nhập liệu'!$G$10:$G$10000,'Chi tiết'!$O492))</f>
        <v/>
      </c>
      <c r="G492" s="275" t="str">
        <f ca="1">IF($O492="","",INDEX('Nhập liệu'!$H$10:$H$10000,'Chi tiết'!$O492))</f>
        <v/>
      </c>
      <c r="H492" s="275" t="str">
        <f ca="1">IF($O492="","",INDEX('Nhập liệu'!$I$10:$I$10000,'Chi tiết'!$O492))</f>
        <v/>
      </c>
      <c r="I492" s="275" t="str">
        <f ca="1">IF($O492="","",INDEX('Nhập liệu'!$J$10:$J$10000,'Chi tiết'!$O492))</f>
        <v/>
      </c>
      <c r="J492" s="275" t="str">
        <f ca="1">IF($O492="","",INDEX('Nhập liệu'!$K$10:$K$10000,'Chi tiết'!$O492))</f>
        <v/>
      </c>
      <c r="K492" s="275" t="str">
        <f ca="1">IF($O492="","",INDEX('Nhập liệu'!$L$10:$L$10000,'Chi tiết'!$O492))</f>
        <v/>
      </c>
      <c r="L492" s="275" t="str">
        <f ca="1">IF($O492="","",INDEX('Nhập liệu'!$M$10:$M$10000,'Chi tiết'!$O492))</f>
        <v/>
      </c>
      <c r="M492" s="275" t="str">
        <f ca="1">IF($O492="","",INDEX('Nhập liệu'!$N$10:$N$10000,'Chi tiết'!$O492))</f>
        <v/>
      </c>
      <c r="N492" s="275" t="str">
        <f ca="1">IF($O492="","",INDEX('Nhập liệu'!$O$10:$O$10000,'Chi tiết'!$O492))</f>
        <v/>
      </c>
      <c r="O492" s="266" t="str">
        <f ca="1">IF(TYPE(MATCH($D$6,OFFSET('Nhập liệu'!$C$10,O491,0):'Nhập liệu'!$C$10000,0)+O491)=16,"",MATCH($D$6,OFFSET('Nhập liệu'!$C$10,O491,0):'Nhập liệu'!$C$10000,0)+O491)</f>
        <v/>
      </c>
    </row>
    <row r="493" spans="2:15">
      <c r="B493" s="264" t="str">
        <f ca="1">IF($O493="","",INDEX('Nhập liệu'!$B$10:$B$10000,'Chi tiết'!$O493))</f>
        <v/>
      </c>
      <c r="C493" s="160" t="str">
        <f ca="1">IF($O493="","",INDEX('Nhập liệu'!$D$10:$D$10000,'Chi tiết'!$O493))</f>
        <v/>
      </c>
      <c r="D493" s="275" t="str">
        <f ca="1">IF($O493="","",INDEX('Nhập liệu'!$E$10:$E$10000,'Chi tiết'!$O493))</f>
        <v/>
      </c>
      <c r="E493" s="274" t="str">
        <f ca="1">IF($O493="","",INDEX('Nhập liệu'!$F$10:$F$10000,'Chi tiết'!$O493))</f>
        <v/>
      </c>
      <c r="F493" s="275" t="str">
        <f ca="1">IF($O493="","",INDEX('Nhập liệu'!$G$10:$G$10000,'Chi tiết'!$O493))</f>
        <v/>
      </c>
      <c r="G493" s="275" t="str">
        <f ca="1">IF($O493="","",INDEX('Nhập liệu'!$H$10:$H$10000,'Chi tiết'!$O493))</f>
        <v/>
      </c>
      <c r="H493" s="275" t="str">
        <f ca="1">IF($O493="","",INDEX('Nhập liệu'!$I$10:$I$10000,'Chi tiết'!$O493))</f>
        <v/>
      </c>
      <c r="I493" s="275" t="str">
        <f ca="1">IF($O493="","",INDEX('Nhập liệu'!$J$10:$J$10000,'Chi tiết'!$O493))</f>
        <v/>
      </c>
      <c r="J493" s="275" t="str">
        <f ca="1">IF($O493="","",INDEX('Nhập liệu'!$K$10:$K$10000,'Chi tiết'!$O493))</f>
        <v/>
      </c>
      <c r="K493" s="275" t="str">
        <f ca="1">IF($O493="","",INDEX('Nhập liệu'!$L$10:$L$10000,'Chi tiết'!$O493))</f>
        <v/>
      </c>
      <c r="L493" s="275" t="str">
        <f ca="1">IF($O493="","",INDEX('Nhập liệu'!$M$10:$M$10000,'Chi tiết'!$O493))</f>
        <v/>
      </c>
      <c r="M493" s="275" t="str">
        <f ca="1">IF($O493="","",INDEX('Nhập liệu'!$N$10:$N$10000,'Chi tiết'!$O493))</f>
        <v/>
      </c>
      <c r="N493" s="275" t="str">
        <f ca="1">IF($O493="","",INDEX('Nhập liệu'!$O$10:$O$10000,'Chi tiết'!$O493))</f>
        <v/>
      </c>
      <c r="O493" s="266" t="str">
        <f ca="1">IF(TYPE(MATCH($D$6,OFFSET('Nhập liệu'!$C$10,O492,0):'Nhập liệu'!$C$10000,0)+O492)=16,"",MATCH($D$6,OFFSET('Nhập liệu'!$C$10,O492,0):'Nhập liệu'!$C$10000,0)+O492)</f>
        <v/>
      </c>
    </row>
    <row r="494" spans="2:15">
      <c r="B494" s="264" t="str">
        <f ca="1">IF($O494="","",INDEX('Nhập liệu'!$B$10:$B$10000,'Chi tiết'!$O494))</f>
        <v/>
      </c>
      <c r="C494" s="160" t="str">
        <f ca="1">IF($O494="","",INDEX('Nhập liệu'!$D$10:$D$10000,'Chi tiết'!$O494))</f>
        <v/>
      </c>
      <c r="D494" s="275" t="str">
        <f ca="1">IF($O494="","",INDEX('Nhập liệu'!$E$10:$E$10000,'Chi tiết'!$O494))</f>
        <v/>
      </c>
      <c r="E494" s="274" t="str">
        <f ca="1">IF($O494="","",INDEX('Nhập liệu'!$F$10:$F$10000,'Chi tiết'!$O494))</f>
        <v/>
      </c>
      <c r="F494" s="275" t="str">
        <f ca="1">IF($O494="","",INDEX('Nhập liệu'!$G$10:$G$10000,'Chi tiết'!$O494))</f>
        <v/>
      </c>
      <c r="G494" s="275" t="str">
        <f ca="1">IF($O494="","",INDEX('Nhập liệu'!$H$10:$H$10000,'Chi tiết'!$O494))</f>
        <v/>
      </c>
      <c r="H494" s="275" t="str">
        <f ca="1">IF($O494="","",INDEX('Nhập liệu'!$I$10:$I$10000,'Chi tiết'!$O494))</f>
        <v/>
      </c>
      <c r="I494" s="275" t="str">
        <f ca="1">IF($O494="","",INDEX('Nhập liệu'!$J$10:$J$10000,'Chi tiết'!$O494))</f>
        <v/>
      </c>
      <c r="J494" s="275" t="str">
        <f ca="1">IF($O494="","",INDEX('Nhập liệu'!$K$10:$K$10000,'Chi tiết'!$O494))</f>
        <v/>
      </c>
      <c r="K494" s="275" t="str">
        <f ca="1">IF($O494="","",INDEX('Nhập liệu'!$L$10:$L$10000,'Chi tiết'!$O494))</f>
        <v/>
      </c>
      <c r="L494" s="275" t="str">
        <f ca="1">IF($O494="","",INDEX('Nhập liệu'!$M$10:$M$10000,'Chi tiết'!$O494))</f>
        <v/>
      </c>
      <c r="M494" s="275" t="str">
        <f ca="1">IF($O494="","",INDEX('Nhập liệu'!$N$10:$N$10000,'Chi tiết'!$O494))</f>
        <v/>
      </c>
      <c r="N494" s="275" t="str">
        <f ca="1">IF($O494="","",INDEX('Nhập liệu'!$O$10:$O$10000,'Chi tiết'!$O494))</f>
        <v/>
      </c>
      <c r="O494" s="266" t="str">
        <f ca="1">IF(TYPE(MATCH($D$6,OFFSET('Nhập liệu'!$C$10,O493,0):'Nhập liệu'!$C$10000,0)+O493)=16,"",MATCH($D$6,OFFSET('Nhập liệu'!$C$10,O493,0):'Nhập liệu'!$C$10000,0)+O493)</f>
        <v/>
      </c>
    </row>
    <row r="495" spans="2:15">
      <c r="B495" s="264" t="str">
        <f ca="1">IF($O495="","",INDEX('Nhập liệu'!$B$10:$B$10000,'Chi tiết'!$O495))</f>
        <v/>
      </c>
      <c r="C495" s="160" t="str">
        <f ca="1">IF($O495="","",INDEX('Nhập liệu'!$D$10:$D$10000,'Chi tiết'!$O495))</f>
        <v/>
      </c>
      <c r="D495" s="275" t="str">
        <f ca="1">IF($O495="","",INDEX('Nhập liệu'!$E$10:$E$10000,'Chi tiết'!$O495))</f>
        <v/>
      </c>
      <c r="E495" s="274" t="str">
        <f ca="1">IF($O495="","",INDEX('Nhập liệu'!$F$10:$F$10000,'Chi tiết'!$O495))</f>
        <v/>
      </c>
      <c r="F495" s="275" t="str">
        <f ca="1">IF($O495="","",INDEX('Nhập liệu'!$G$10:$G$10000,'Chi tiết'!$O495))</f>
        <v/>
      </c>
      <c r="G495" s="275" t="str">
        <f ca="1">IF($O495="","",INDEX('Nhập liệu'!$H$10:$H$10000,'Chi tiết'!$O495))</f>
        <v/>
      </c>
      <c r="H495" s="275" t="str">
        <f ca="1">IF($O495="","",INDEX('Nhập liệu'!$I$10:$I$10000,'Chi tiết'!$O495))</f>
        <v/>
      </c>
      <c r="I495" s="275" t="str">
        <f ca="1">IF($O495="","",INDEX('Nhập liệu'!$J$10:$J$10000,'Chi tiết'!$O495))</f>
        <v/>
      </c>
      <c r="J495" s="275" t="str">
        <f ca="1">IF($O495="","",INDEX('Nhập liệu'!$K$10:$K$10000,'Chi tiết'!$O495))</f>
        <v/>
      </c>
      <c r="K495" s="275" t="str">
        <f ca="1">IF($O495="","",INDEX('Nhập liệu'!$L$10:$L$10000,'Chi tiết'!$O495))</f>
        <v/>
      </c>
      <c r="L495" s="275" t="str">
        <f ca="1">IF($O495="","",INDEX('Nhập liệu'!$M$10:$M$10000,'Chi tiết'!$O495))</f>
        <v/>
      </c>
      <c r="M495" s="275" t="str">
        <f ca="1">IF($O495="","",INDEX('Nhập liệu'!$N$10:$N$10000,'Chi tiết'!$O495))</f>
        <v/>
      </c>
      <c r="N495" s="275" t="str">
        <f ca="1">IF($O495="","",INDEX('Nhập liệu'!$O$10:$O$10000,'Chi tiết'!$O495))</f>
        <v/>
      </c>
      <c r="O495" s="266" t="str">
        <f ca="1">IF(TYPE(MATCH($D$6,OFFSET('Nhập liệu'!$C$10,O494,0):'Nhập liệu'!$C$10000,0)+O494)=16,"",MATCH($D$6,OFFSET('Nhập liệu'!$C$10,O494,0):'Nhập liệu'!$C$10000,0)+O494)</f>
        <v/>
      </c>
    </row>
    <row r="496" spans="2:15">
      <c r="B496" s="264" t="str">
        <f ca="1">IF($O496="","",INDEX('Nhập liệu'!$B$10:$B$10000,'Chi tiết'!$O496))</f>
        <v/>
      </c>
      <c r="C496" s="160" t="str">
        <f ca="1">IF($O496="","",INDEX('Nhập liệu'!$D$10:$D$10000,'Chi tiết'!$O496))</f>
        <v/>
      </c>
      <c r="D496" s="275" t="str">
        <f ca="1">IF($O496="","",INDEX('Nhập liệu'!$E$10:$E$10000,'Chi tiết'!$O496))</f>
        <v/>
      </c>
      <c r="E496" s="274" t="str">
        <f ca="1">IF($O496="","",INDEX('Nhập liệu'!$F$10:$F$10000,'Chi tiết'!$O496))</f>
        <v/>
      </c>
      <c r="F496" s="275" t="str">
        <f ca="1">IF($O496="","",INDEX('Nhập liệu'!$G$10:$G$10000,'Chi tiết'!$O496))</f>
        <v/>
      </c>
      <c r="G496" s="275" t="str">
        <f ca="1">IF($O496="","",INDEX('Nhập liệu'!$H$10:$H$10000,'Chi tiết'!$O496))</f>
        <v/>
      </c>
      <c r="H496" s="275" t="str">
        <f ca="1">IF($O496="","",INDEX('Nhập liệu'!$I$10:$I$10000,'Chi tiết'!$O496))</f>
        <v/>
      </c>
      <c r="I496" s="275" t="str">
        <f ca="1">IF($O496="","",INDEX('Nhập liệu'!$J$10:$J$10000,'Chi tiết'!$O496))</f>
        <v/>
      </c>
      <c r="J496" s="275" t="str">
        <f ca="1">IF($O496="","",INDEX('Nhập liệu'!$K$10:$K$10000,'Chi tiết'!$O496))</f>
        <v/>
      </c>
      <c r="K496" s="275" t="str">
        <f ca="1">IF($O496="","",INDEX('Nhập liệu'!$L$10:$L$10000,'Chi tiết'!$O496))</f>
        <v/>
      </c>
      <c r="L496" s="275" t="str">
        <f ca="1">IF($O496="","",INDEX('Nhập liệu'!$M$10:$M$10000,'Chi tiết'!$O496))</f>
        <v/>
      </c>
      <c r="M496" s="275" t="str">
        <f ca="1">IF($O496="","",INDEX('Nhập liệu'!$N$10:$N$10000,'Chi tiết'!$O496))</f>
        <v/>
      </c>
      <c r="N496" s="275" t="str">
        <f ca="1">IF($O496="","",INDEX('Nhập liệu'!$O$10:$O$10000,'Chi tiết'!$O496))</f>
        <v/>
      </c>
      <c r="O496" s="266" t="str">
        <f ca="1">IF(TYPE(MATCH($D$6,OFFSET('Nhập liệu'!$C$10,O495,0):'Nhập liệu'!$C$10000,0)+O495)=16,"",MATCH($D$6,OFFSET('Nhập liệu'!$C$10,O495,0):'Nhập liệu'!$C$10000,0)+O495)</f>
        <v/>
      </c>
    </row>
    <row r="497" spans="2:15">
      <c r="B497" s="264" t="str">
        <f ca="1">IF($O497="","",INDEX('Nhập liệu'!$B$10:$B$10000,'Chi tiết'!$O497))</f>
        <v/>
      </c>
      <c r="C497" s="160" t="str">
        <f ca="1">IF($O497="","",INDEX('Nhập liệu'!$D$10:$D$10000,'Chi tiết'!$O497))</f>
        <v/>
      </c>
      <c r="D497" s="275" t="str">
        <f ca="1">IF($O497="","",INDEX('Nhập liệu'!$E$10:$E$10000,'Chi tiết'!$O497))</f>
        <v/>
      </c>
      <c r="E497" s="274" t="str">
        <f ca="1">IF($O497="","",INDEX('Nhập liệu'!$F$10:$F$10000,'Chi tiết'!$O497))</f>
        <v/>
      </c>
      <c r="F497" s="275" t="str">
        <f ca="1">IF($O497="","",INDEX('Nhập liệu'!$G$10:$G$10000,'Chi tiết'!$O497))</f>
        <v/>
      </c>
      <c r="G497" s="275" t="str">
        <f ca="1">IF($O497="","",INDEX('Nhập liệu'!$H$10:$H$10000,'Chi tiết'!$O497))</f>
        <v/>
      </c>
      <c r="H497" s="275" t="str">
        <f ca="1">IF($O497="","",INDEX('Nhập liệu'!$I$10:$I$10000,'Chi tiết'!$O497))</f>
        <v/>
      </c>
      <c r="I497" s="275" t="str">
        <f ca="1">IF($O497="","",INDEX('Nhập liệu'!$J$10:$J$10000,'Chi tiết'!$O497))</f>
        <v/>
      </c>
      <c r="J497" s="275" t="str">
        <f ca="1">IF($O497="","",INDEX('Nhập liệu'!$K$10:$K$10000,'Chi tiết'!$O497))</f>
        <v/>
      </c>
      <c r="K497" s="275" t="str">
        <f ca="1">IF($O497="","",INDEX('Nhập liệu'!$L$10:$L$10000,'Chi tiết'!$O497))</f>
        <v/>
      </c>
      <c r="L497" s="275" t="str">
        <f ca="1">IF($O497="","",INDEX('Nhập liệu'!$M$10:$M$10000,'Chi tiết'!$O497))</f>
        <v/>
      </c>
      <c r="M497" s="275" t="str">
        <f ca="1">IF($O497="","",INDEX('Nhập liệu'!$N$10:$N$10000,'Chi tiết'!$O497))</f>
        <v/>
      </c>
      <c r="N497" s="275" t="str">
        <f ca="1">IF($O497="","",INDEX('Nhập liệu'!$O$10:$O$10000,'Chi tiết'!$O497))</f>
        <v/>
      </c>
      <c r="O497" s="266" t="str">
        <f ca="1">IF(TYPE(MATCH($D$6,OFFSET('Nhập liệu'!$C$10,O496,0):'Nhập liệu'!$C$10000,0)+O496)=16,"",MATCH($D$6,OFFSET('Nhập liệu'!$C$10,O496,0):'Nhập liệu'!$C$10000,0)+O496)</f>
        <v/>
      </c>
    </row>
    <row r="498" spans="2:15">
      <c r="B498" s="264" t="str">
        <f ca="1">IF($O498="","",INDEX('Nhập liệu'!$B$10:$B$10000,'Chi tiết'!$O498))</f>
        <v/>
      </c>
      <c r="C498" s="160" t="str">
        <f ca="1">IF($O498="","",INDEX('Nhập liệu'!$D$10:$D$10000,'Chi tiết'!$O498))</f>
        <v/>
      </c>
      <c r="D498" s="275" t="str">
        <f ca="1">IF($O498="","",INDEX('Nhập liệu'!$E$10:$E$10000,'Chi tiết'!$O498))</f>
        <v/>
      </c>
      <c r="E498" s="274" t="str">
        <f ca="1">IF($O498="","",INDEX('Nhập liệu'!$F$10:$F$10000,'Chi tiết'!$O498))</f>
        <v/>
      </c>
      <c r="F498" s="275" t="str">
        <f ca="1">IF($O498="","",INDEX('Nhập liệu'!$G$10:$G$10000,'Chi tiết'!$O498))</f>
        <v/>
      </c>
      <c r="G498" s="275" t="str">
        <f ca="1">IF($O498="","",INDEX('Nhập liệu'!$H$10:$H$10000,'Chi tiết'!$O498))</f>
        <v/>
      </c>
      <c r="H498" s="275" t="str">
        <f ca="1">IF($O498="","",INDEX('Nhập liệu'!$I$10:$I$10000,'Chi tiết'!$O498))</f>
        <v/>
      </c>
      <c r="I498" s="275" t="str">
        <f ca="1">IF($O498="","",INDEX('Nhập liệu'!$J$10:$J$10000,'Chi tiết'!$O498))</f>
        <v/>
      </c>
      <c r="J498" s="275" t="str">
        <f ca="1">IF($O498="","",INDEX('Nhập liệu'!$K$10:$K$10000,'Chi tiết'!$O498))</f>
        <v/>
      </c>
      <c r="K498" s="275" t="str">
        <f ca="1">IF($O498="","",INDEX('Nhập liệu'!$L$10:$L$10000,'Chi tiết'!$O498))</f>
        <v/>
      </c>
      <c r="L498" s="275" t="str">
        <f ca="1">IF($O498="","",INDEX('Nhập liệu'!$M$10:$M$10000,'Chi tiết'!$O498))</f>
        <v/>
      </c>
      <c r="M498" s="275" t="str">
        <f ca="1">IF($O498="","",INDEX('Nhập liệu'!$N$10:$N$10000,'Chi tiết'!$O498))</f>
        <v/>
      </c>
      <c r="N498" s="275" t="str">
        <f ca="1">IF($O498="","",INDEX('Nhập liệu'!$O$10:$O$10000,'Chi tiết'!$O498))</f>
        <v/>
      </c>
      <c r="O498" s="266" t="str">
        <f ca="1">IF(TYPE(MATCH($D$6,OFFSET('Nhập liệu'!$C$10,O497,0):'Nhập liệu'!$C$10000,0)+O497)=16,"",MATCH($D$6,OFFSET('Nhập liệu'!$C$10,O497,0):'Nhập liệu'!$C$10000,0)+O497)</f>
        <v/>
      </c>
    </row>
    <row r="499" spans="2:15">
      <c r="B499" s="264" t="str">
        <f ca="1">IF($O499="","",INDEX('Nhập liệu'!$B$10:$B$10000,'Chi tiết'!$O499))</f>
        <v/>
      </c>
      <c r="C499" s="160" t="str">
        <f ca="1">IF($O499="","",INDEX('Nhập liệu'!$D$10:$D$10000,'Chi tiết'!$O499))</f>
        <v/>
      </c>
      <c r="D499" s="275" t="str">
        <f ca="1">IF($O499="","",INDEX('Nhập liệu'!$E$10:$E$10000,'Chi tiết'!$O499))</f>
        <v/>
      </c>
      <c r="E499" s="274" t="str">
        <f ca="1">IF($O499="","",INDEX('Nhập liệu'!$F$10:$F$10000,'Chi tiết'!$O499))</f>
        <v/>
      </c>
      <c r="F499" s="275" t="str">
        <f ca="1">IF($O499="","",INDEX('Nhập liệu'!$G$10:$G$10000,'Chi tiết'!$O499))</f>
        <v/>
      </c>
      <c r="G499" s="275" t="str">
        <f ca="1">IF($O499="","",INDEX('Nhập liệu'!$H$10:$H$10000,'Chi tiết'!$O499))</f>
        <v/>
      </c>
      <c r="H499" s="275" t="str">
        <f ca="1">IF($O499="","",INDEX('Nhập liệu'!$I$10:$I$10000,'Chi tiết'!$O499))</f>
        <v/>
      </c>
      <c r="I499" s="275" t="str">
        <f ca="1">IF($O499="","",INDEX('Nhập liệu'!$J$10:$J$10000,'Chi tiết'!$O499))</f>
        <v/>
      </c>
      <c r="J499" s="275" t="str">
        <f ca="1">IF($O499="","",INDEX('Nhập liệu'!$K$10:$K$10000,'Chi tiết'!$O499))</f>
        <v/>
      </c>
      <c r="K499" s="275" t="str">
        <f ca="1">IF($O499="","",INDEX('Nhập liệu'!$L$10:$L$10000,'Chi tiết'!$O499))</f>
        <v/>
      </c>
      <c r="L499" s="275" t="str">
        <f ca="1">IF($O499="","",INDEX('Nhập liệu'!$M$10:$M$10000,'Chi tiết'!$O499))</f>
        <v/>
      </c>
      <c r="M499" s="275" t="str">
        <f ca="1">IF($O499="","",INDEX('Nhập liệu'!$N$10:$N$10000,'Chi tiết'!$O499))</f>
        <v/>
      </c>
      <c r="N499" s="275" t="str">
        <f ca="1">IF($O499="","",INDEX('Nhập liệu'!$O$10:$O$10000,'Chi tiết'!$O499))</f>
        <v/>
      </c>
      <c r="O499" s="266" t="str">
        <f ca="1">IF(TYPE(MATCH($D$6,OFFSET('Nhập liệu'!$C$10,O498,0):'Nhập liệu'!$C$10000,0)+O498)=16,"",MATCH($D$6,OFFSET('Nhập liệu'!$C$10,O498,0):'Nhập liệu'!$C$10000,0)+O498)</f>
        <v/>
      </c>
    </row>
    <row r="500" spans="2:15">
      <c r="B500" s="264" t="str">
        <f ca="1">IF($O500="","",INDEX('Nhập liệu'!$B$10:$B$10000,'Chi tiết'!$O500))</f>
        <v/>
      </c>
      <c r="C500" s="160" t="str">
        <f ca="1">IF($O500="","",INDEX('Nhập liệu'!$D$10:$D$10000,'Chi tiết'!$O500))</f>
        <v/>
      </c>
      <c r="D500" s="275" t="str">
        <f ca="1">IF($O500="","",INDEX('Nhập liệu'!$E$10:$E$10000,'Chi tiết'!$O500))</f>
        <v/>
      </c>
      <c r="E500" s="274" t="str">
        <f ca="1">IF($O500="","",INDEX('Nhập liệu'!$F$10:$F$10000,'Chi tiết'!$O500))</f>
        <v/>
      </c>
      <c r="F500" s="275" t="str">
        <f ca="1">IF($O500="","",INDEX('Nhập liệu'!$G$10:$G$10000,'Chi tiết'!$O500))</f>
        <v/>
      </c>
      <c r="G500" s="275" t="str">
        <f ca="1">IF($O500="","",INDEX('Nhập liệu'!$H$10:$H$10000,'Chi tiết'!$O500))</f>
        <v/>
      </c>
      <c r="H500" s="275" t="str">
        <f ca="1">IF($O500="","",INDEX('Nhập liệu'!$I$10:$I$10000,'Chi tiết'!$O500))</f>
        <v/>
      </c>
      <c r="I500" s="275" t="str">
        <f ca="1">IF($O500="","",INDEX('Nhập liệu'!$J$10:$J$10000,'Chi tiết'!$O500))</f>
        <v/>
      </c>
      <c r="J500" s="275" t="str">
        <f ca="1">IF($O500="","",INDEX('Nhập liệu'!$K$10:$K$10000,'Chi tiết'!$O500))</f>
        <v/>
      </c>
      <c r="K500" s="275" t="str">
        <f ca="1">IF($O500="","",INDEX('Nhập liệu'!$L$10:$L$10000,'Chi tiết'!$O500))</f>
        <v/>
      </c>
      <c r="L500" s="275" t="str">
        <f ca="1">IF($O500="","",INDEX('Nhập liệu'!$M$10:$M$10000,'Chi tiết'!$O500))</f>
        <v/>
      </c>
      <c r="M500" s="275" t="str">
        <f ca="1">IF($O500="","",INDEX('Nhập liệu'!$N$10:$N$10000,'Chi tiết'!$O500))</f>
        <v/>
      </c>
      <c r="N500" s="275" t="str">
        <f ca="1">IF($O500="","",INDEX('Nhập liệu'!$O$10:$O$10000,'Chi tiết'!$O500))</f>
        <v/>
      </c>
      <c r="O500" s="266" t="str">
        <f ca="1">IF(TYPE(MATCH($D$6,OFFSET('Nhập liệu'!$C$10,O499,0):'Nhập liệu'!$C$10000,0)+O499)=16,"",MATCH($D$6,OFFSET('Nhập liệu'!$C$10,O499,0):'Nhập liệu'!$C$10000,0)+O499)</f>
        <v/>
      </c>
    </row>
    <row r="501" spans="2:15">
      <c r="B501" s="264" t="str">
        <f ca="1">IF($O501="","",INDEX('Nhập liệu'!$B$10:$B$10000,'Chi tiết'!$O501))</f>
        <v/>
      </c>
      <c r="C501" s="160" t="str">
        <f ca="1">IF($O501="","",INDEX('Nhập liệu'!$D$10:$D$10000,'Chi tiết'!$O501))</f>
        <v/>
      </c>
      <c r="D501" s="275" t="str">
        <f ca="1">IF($O501="","",INDEX('Nhập liệu'!$E$10:$E$10000,'Chi tiết'!$O501))</f>
        <v/>
      </c>
      <c r="E501" s="274" t="str">
        <f ca="1">IF($O501="","",INDEX('Nhập liệu'!$F$10:$F$10000,'Chi tiết'!$O501))</f>
        <v/>
      </c>
      <c r="F501" s="275" t="str">
        <f ca="1">IF($O501="","",INDEX('Nhập liệu'!$G$10:$G$10000,'Chi tiết'!$O501))</f>
        <v/>
      </c>
      <c r="G501" s="275" t="str">
        <f ca="1">IF($O501="","",INDEX('Nhập liệu'!$H$10:$H$10000,'Chi tiết'!$O501))</f>
        <v/>
      </c>
      <c r="H501" s="275" t="str">
        <f ca="1">IF($O501="","",INDEX('Nhập liệu'!$I$10:$I$10000,'Chi tiết'!$O501))</f>
        <v/>
      </c>
      <c r="I501" s="275" t="str">
        <f ca="1">IF($O501="","",INDEX('Nhập liệu'!$J$10:$J$10000,'Chi tiết'!$O501))</f>
        <v/>
      </c>
      <c r="J501" s="275" t="str">
        <f ca="1">IF($O501="","",INDEX('Nhập liệu'!$K$10:$K$10000,'Chi tiết'!$O501))</f>
        <v/>
      </c>
      <c r="K501" s="275" t="str">
        <f ca="1">IF($O501="","",INDEX('Nhập liệu'!$L$10:$L$10000,'Chi tiết'!$O501))</f>
        <v/>
      </c>
      <c r="L501" s="275" t="str">
        <f ca="1">IF($O501="","",INDEX('Nhập liệu'!$M$10:$M$10000,'Chi tiết'!$O501))</f>
        <v/>
      </c>
      <c r="M501" s="275" t="str">
        <f ca="1">IF($O501="","",INDEX('Nhập liệu'!$N$10:$N$10000,'Chi tiết'!$O501))</f>
        <v/>
      </c>
      <c r="N501" s="275" t="str">
        <f ca="1">IF($O501="","",INDEX('Nhập liệu'!$O$10:$O$10000,'Chi tiết'!$O501))</f>
        <v/>
      </c>
      <c r="O501" s="266" t="str">
        <f ca="1">IF(TYPE(MATCH($D$6,OFFSET('Nhập liệu'!$C$10,O500,0):'Nhập liệu'!$C$10000,0)+O500)=16,"",MATCH($D$6,OFFSET('Nhập liệu'!$C$10,O500,0):'Nhập liệu'!$C$10000,0)+O500)</f>
        <v/>
      </c>
    </row>
    <row r="502" spans="2:15">
      <c r="B502" s="264" t="str">
        <f ca="1">IF($O502="","",INDEX('Nhập liệu'!$B$10:$B$10000,'Chi tiết'!$O502))</f>
        <v/>
      </c>
      <c r="C502" s="160" t="str">
        <f ca="1">IF($O502="","",INDEX('Nhập liệu'!$D$10:$D$10000,'Chi tiết'!$O502))</f>
        <v/>
      </c>
      <c r="D502" s="275" t="str">
        <f ca="1">IF($O502="","",INDEX('Nhập liệu'!$E$10:$E$10000,'Chi tiết'!$O502))</f>
        <v/>
      </c>
      <c r="E502" s="274" t="str">
        <f ca="1">IF($O502="","",INDEX('Nhập liệu'!$F$10:$F$10000,'Chi tiết'!$O502))</f>
        <v/>
      </c>
      <c r="F502" s="275" t="str">
        <f ca="1">IF($O502="","",INDEX('Nhập liệu'!$G$10:$G$10000,'Chi tiết'!$O502))</f>
        <v/>
      </c>
      <c r="G502" s="275" t="str">
        <f ca="1">IF($O502="","",INDEX('Nhập liệu'!$H$10:$H$10000,'Chi tiết'!$O502))</f>
        <v/>
      </c>
      <c r="H502" s="275" t="str">
        <f ca="1">IF($O502="","",INDEX('Nhập liệu'!$I$10:$I$10000,'Chi tiết'!$O502))</f>
        <v/>
      </c>
      <c r="I502" s="275" t="str">
        <f ca="1">IF($O502="","",INDEX('Nhập liệu'!$J$10:$J$10000,'Chi tiết'!$O502))</f>
        <v/>
      </c>
      <c r="J502" s="275" t="str">
        <f ca="1">IF($O502="","",INDEX('Nhập liệu'!$K$10:$K$10000,'Chi tiết'!$O502))</f>
        <v/>
      </c>
      <c r="K502" s="275" t="str">
        <f ca="1">IF($O502="","",INDEX('Nhập liệu'!$L$10:$L$10000,'Chi tiết'!$O502))</f>
        <v/>
      </c>
      <c r="L502" s="275" t="str">
        <f ca="1">IF($O502="","",INDEX('Nhập liệu'!$M$10:$M$10000,'Chi tiết'!$O502))</f>
        <v/>
      </c>
      <c r="M502" s="275" t="str">
        <f ca="1">IF($O502="","",INDEX('Nhập liệu'!$N$10:$N$10000,'Chi tiết'!$O502))</f>
        <v/>
      </c>
      <c r="N502" s="275" t="str">
        <f ca="1">IF($O502="","",INDEX('Nhập liệu'!$O$10:$O$10000,'Chi tiết'!$O502))</f>
        <v/>
      </c>
      <c r="O502" s="266" t="str">
        <f ca="1">IF(TYPE(MATCH($D$6,OFFSET('Nhập liệu'!$C$10,O501,0):'Nhập liệu'!$C$10000,0)+O501)=16,"",MATCH($D$6,OFFSET('Nhập liệu'!$C$10,O501,0):'Nhập liệu'!$C$10000,0)+O501)</f>
        <v/>
      </c>
    </row>
    <row r="503" spans="2:15">
      <c r="B503" s="264" t="str">
        <f ca="1">IF($O503="","",INDEX('Nhập liệu'!$B$10:$B$10000,'Chi tiết'!$O503))</f>
        <v/>
      </c>
      <c r="C503" s="160" t="str">
        <f ca="1">IF($O503="","",INDEX('Nhập liệu'!$D$10:$D$10000,'Chi tiết'!$O503))</f>
        <v/>
      </c>
      <c r="D503" s="275" t="str">
        <f ca="1">IF($O503="","",INDEX('Nhập liệu'!$E$10:$E$10000,'Chi tiết'!$O503))</f>
        <v/>
      </c>
      <c r="E503" s="274" t="str">
        <f ca="1">IF($O503="","",INDEX('Nhập liệu'!$F$10:$F$10000,'Chi tiết'!$O503))</f>
        <v/>
      </c>
      <c r="F503" s="275" t="str">
        <f ca="1">IF($O503="","",INDEX('Nhập liệu'!$G$10:$G$10000,'Chi tiết'!$O503))</f>
        <v/>
      </c>
      <c r="G503" s="275" t="str">
        <f ca="1">IF($O503="","",INDEX('Nhập liệu'!$H$10:$H$10000,'Chi tiết'!$O503))</f>
        <v/>
      </c>
      <c r="H503" s="275" t="str">
        <f ca="1">IF($O503="","",INDEX('Nhập liệu'!$I$10:$I$10000,'Chi tiết'!$O503))</f>
        <v/>
      </c>
      <c r="I503" s="275" t="str">
        <f ca="1">IF($O503="","",INDEX('Nhập liệu'!$J$10:$J$10000,'Chi tiết'!$O503))</f>
        <v/>
      </c>
      <c r="J503" s="275" t="str">
        <f ca="1">IF($O503="","",INDEX('Nhập liệu'!$K$10:$K$10000,'Chi tiết'!$O503))</f>
        <v/>
      </c>
      <c r="K503" s="275" t="str">
        <f ca="1">IF($O503="","",INDEX('Nhập liệu'!$L$10:$L$10000,'Chi tiết'!$O503))</f>
        <v/>
      </c>
      <c r="L503" s="275" t="str">
        <f ca="1">IF($O503="","",INDEX('Nhập liệu'!$M$10:$M$10000,'Chi tiết'!$O503))</f>
        <v/>
      </c>
      <c r="M503" s="275" t="str">
        <f ca="1">IF($O503="","",INDEX('Nhập liệu'!$N$10:$N$10000,'Chi tiết'!$O503))</f>
        <v/>
      </c>
      <c r="N503" s="275" t="str">
        <f ca="1">IF($O503="","",INDEX('Nhập liệu'!$O$10:$O$10000,'Chi tiết'!$O503))</f>
        <v/>
      </c>
      <c r="O503" s="266" t="str">
        <f ca="1">IF(TYPE(MATCH($D$6,OFFSET('Nhập liệu'!$C$10,O502,0):'Nhập liệu'!$C$10000,0)+O502)=16,"",MATCH($D$6,OFFSET('Nhập liệu'!$C$10,O502,0):'Nhập liệu'!$C$10000,0)+O502)</f>
        <v/>
      </c>
    </row>
    <row r="504" spans="2:15">
      <c r="B504" s="264" t="str">
        <f ca="1">IF($O504="","",INDEX('Nhập liệu'!$B$10:$B$10000,'Chi tiết'!$O504))</f>
        <v/>
      </c>
      <c r="C504" s="160" t="str">
        <f ca="1">IF($O504="","",INDEX('Nhập liệu'!$D$10:$D$10000,'Chi tiết'!$O504))</f>
        <v/>
      </c>
      <c r="D504" s="275" t="str">
        <f ca="1">IF($O504="","",INDEX('Nhập liệu'!$E$10:$E$10000,'Chi tiết'!$O504))</f>
        <v/>
      </c>
      <c r="E504" s="274" t="str">
        <f ca="1">IF($O504="","",INDEX('Nhập liệu'!$F$10:$F$10000,'Chi tiết'!$O504))</f>
        <v/>
      </c>
      <c r="F504" s="275" t="str">
        <f ca="1">IF($O504="","",INDEX('Nhập liệu'!$G$10:$G$10000,'Chi tiết'!$O504))</f>
        <v/>
      </c>
      <c r="G504" s="275" t="str">
        <f ca="1">IF($O504="","",INDEX('Nhập liệu'!$H$10:$H$10000,'Chi tiết'!$O504))</f>
        <v/>
      </c>
      <c r="H504" s="275" t="str">
        <f ca="1">IF($O504="","",INDEX('Nhập liệu'!$I$10:$I$10000,'Chi tiết'!$O504))</f>
        <v/>
      </c>
      <c r="I504" s="275" t="str">
        <f ca="1">IF($O504="","",INDEX('Nhập liệu'!$J$10:$J$10000,'Chi tiết'!$O504))</f>
        <v/>
      </c>
      <c r="J504" s="275" t="str">
        <f ca="1">IF($O504="","",INDEX('Nhập liệu'!$K$10:$K$10000,'Chi tiết'!$O504))</f>
        <v/>
      </c>
      <c r="K504" s="275" t="str">
        <f ca="1">IF($O504="","",INDEX('Nhập liệu'!$L$10:$L$10000,'Chi tiết'!$O504))</f>
        <v/>
      </c>
      <c r="L504" s="275" t="str">
        <f ca="1">IF($O504="","",INDEX('Nhập liệu'!$M$10:$M$10000,'Chi tiết'!$O504))</f>
        <v/>
      </c>
      <c r="M504" s="275" t="str">
        <f ca="1">IF($O504="","",INDEX('Nhập liệu'!$N$10:$N$10000,'Chi tiết'!$O504))</f>
        <v/>
      </c>
      <c r="N504" s="275" t="str">
        <f ca="1">IF($O504="","",INDEX('Nhập liệu'!$O$10:$O$10000,'Chi tiết'!$O504))</f>
        <v/>
      </c>
      <c r="O504" s="266" t="str">
        <f ca="1">IF(TYPE(MATCH($D$6,OFFSET('Nhập liệu'!$C$10,O503,0):'Nhập liệu'!$C$10000,0)+O503)=16,"",MATCH($D$6,OFFSET('Nhập liệu'!$C$10,O503,0):'Nhập liệu'!$C$10000,0)+O503)</f>
        <v/>
      </c>
    </row>
    <row r="505" spans="2:15" ht="16.5" thickBot="1">
      <c r="B505" s="267"/>
      <c r="C505" s="268"/>
      <c r="D505" s="276"/>
      <c r="E505" s="269"/>
      <c r="F505" s="270"/>
      <c r="G505" s="270"/>
      <c r="H505" s="270"/>
      <c r="I505" s="270"/>
      <c r="J505" s="271"/>
      <c r="K505" s="271"/>
      <c r="L505" s="271"/>
      <c r="M505" s="271"/>
      <c r="N505" s="272"/>
      <c r="O505" s="273" t="str">
        <f ca="1">IF(TYPE(MATCH($D$6,OFFSET('Nhập liệu'!$C$10,O504,0):'Nhập liệu'!$C$10000,0)+O504)=16,"",MATCH($D$6,OFFSET('Nhập liệu'!$C$10,O504,0):'Nhập liệu'!$C$10000,0)+O504)</f>
        <v/>
      </c>
    </row>
  </sheetData>
  <mergeCells count="6">
    <mergeCell ref="O23:O24"/>
    <mergeCell ref="B23:B24"/>
    <mergeCell ref="F23:I23"/>
    <mergeCell ref="J23:L23"/>
    <mergeCell ref="M23:M24"/>
    <mergeCell ref="N23:N24"/>
  </mergeCells>
  <dataValidations count="1">
    <dataValidation type="list" allowBlank="1" showInputMessage="1" showErrorMessage="1" sqref="D6" xr:uid="{00000000-0002-0000-0400-000000000000}">
      <formula1>MACT</formula1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72"/>
  <sheetViews>
    <sheetView showGridLines="0" workbookViewId="0">
      <selection activeCell="C3" sqref="C3"/>
    </sheetView>
  </sheetViews>
  <sheetFormatPr defaultRowHeight="15.75"/>
  <cols>
    <col min="1" max="1" width="14.375" customWidth="1"/>
    <col min="2" max="2" width="16.375" customWidth="1"/>
    <col min="3" max="3" width="21.625" customWidth="1"/>
    <col min="4" max="4" width="13.125" style="194" customWidth="1"/>
    <col min="5" max="5" width="12.375" style="194" customWidth="1"/>
  </cols>
  <sheetData>
    <row r="1" spans="1:9">
      <c r="A1" s="119" t="str">
        <f>"                                  "&amp;'Thông tin DN'!C5&amp;" "&amp;'Thông tin DN'!D5</f>
        <v xml:space="preserve">                                  Tên đơn vị:  Công Ty TNHH ABC</v>
      </c>
    </row>
    <row r="2" spans="1:9">
      <c r="A2" s="119" t="str">
        <f>"                                   "&amp;'Thông tin DN'!C6&amp;" "&amp;'Thông tin DN'!D6</f>
        <v xml:space="preserve">                                   Địa chỉ: </v>
      </c>
    </row>
    <row r="3" spans="1:9">
      <c r="A3" s="119" t="str">
        <f>"                                   "&amp;'Thông tin DN'!C7&amp;" "&amp;'Thông tin DN'!D7</f>
        <v xml:space="preserve">                                   MST:  </v>
      </c>
    </row>
    <row r="5" spans="1:9" ht="23.25" customHeight="1">
      <c r="B5" s="198" t="s">
        <v>172</v>
      </c>
      <c r="C5" s="193"/>
      <c r="D5" s="195"/>
      <c r="E5" s="195"/>
      <c r="F5" s="193"/>
      <c r="G5" s="193"/>
      <c r="H5" s="193"/>
    </row>
    <row r="6" spans="1:9" s="129" customFormat="1">
      <c r="A6" s="183" t="s">
        <v>173</v>
      </c>
      <c r="B6" s="183" t="s">
        <v>174</v>
      </c>
      <c r="C6" s="183" t="s">
        <v>164</v>
      </c>
      <c r="D6" s="196" t="s">
        <v>175</v>
      </c>
      <c r="E6" s="196" t="s">
        <v>176</v>
      </c>
      <c r="F6" s="197"/>
      <c r="G6" s="197"/>
      <c r="H6" s="197"/>
      <c r="I6" s="197"/>
    </row>
    <row r="7" spans="1:9">
      <c r="A7" s="199" t="s">
        <v>177</v>
      </c>
      <c r="B7" s="199" t="s">
        <v>178</v>
      </c>
      <c r="C7" s="199" t="s">
        <v>179</v>
      </c>
      <c r="D7" s="200">
        <v>1800101999</v>
      </c>
      <c r="E7" s="200">
        <v>18001090</v>
      </c>
    </row>
    <row r="8" spans="1:9">
      <c r="A8" s="201" t="s">
        <v>184</v>
      </c>
      <c r="B8" s="201" t="s">
        <v>185</v>
      </c>
      <c r="C8" s="201" t="s">
        <v>186</v>
      </c>
      <c r="D8" s="202">
        <v>1800101999</v>
      </c>
      <c r="E8" s="202">
        <v>18001090</v>
      </c>
    </row>
    <row r="9" spans="1:9">
      <c r="A9" s="201"/>
      <c r="B9" s="201"/>
      <c r="C9" s="201"/>
      <c r="D9" s="202"/>
      <c r="E9" s="202"/>
    </row>
    <row r="10" spans="1:9">
      <c r="A10" s="201"/>
      <c r="B10" s="201"/>
      <c r="C10" s="201"/>
      <c r="D10" s="202"/>
      <c r="E10" s="202"/>
    </row>
    <row r="11" spans="1:9">
      <c r="A11" s="201"/>
      <c r="B11" s="201"/>
      <c r="C11" s="201"/>
      <c r="D11" s="202"/>
      <c r="E11" s="202"/>
    </row>
    <row r="12" spans="1:9">
      <c r="A12" s="201"/>
      <c r="B12" s="201"/>
      <c r="C12" s="201"/>
      <c r="D12" s="202"/>
      <c r="E12" s="202"/>
    </row>
    <row r="13" spans="1:9">
      <c r="A13" s="201"/>
      <c r="B13" s="201"/>
      <c r="C13" s="201"/>
      <c r="D13" s="202"/>
      <c r="E13" s="202"/>
    </row>
    <row r="14" spans="1:9">
      <c r="A14" s="201"/>
      <c r="B14" s="201"/>
      <c r="C14" s="201"/>
      <c r="D14" s="202"/>
      <c r="E14" s="202"/>
    </row>
    <row r="15" spans="1:9">
      <c r="A15" s="201"/>
      <c r="B15" s="201"/>
      <c r="C15" s="201"/>
      <c r="D15" s="202"/>
      <c r="E15" s="202"/>
    </row>
    <row r="16" spans="1:9">
      <c r="A16" s="201"/>
      <c r="B16" s="201"/>
      <c r="C16" s="201"/>
      <c r="D16" s="202"/>
      <c r="E16" s="202"/>
    </row>
    <row r="17" spans="1:5">
      <c r="A17" s="201"/>
      <c r="B17" s="201"/>
      <c r="C17" s="201"/>
      <c r="D17" s="202"/>
      <c r="E17" s="202"/>
    </row>
    <row r="18" spans="1:5">
      <c r="A18" s="201"/>
      <c r="B18" s="201"/>
      <c r="C18" s="201"/>
      <c r="D18" s="202"/>
      <c r="E18" s="202"/>
    </row>
    <row r="19" spans="1:5">
      <c r="A19" s="201"/>
      <c r="B19" s="201"/>
      <c r="C19" s="201"/>
      <c r="D19" s="202"/>
      <c r="E19" s="202"/>
    </row>
    <row r="20" spans="1:5">
      <c r="A20" s="201"/>
      <c r="B20" s="201"/>
      <c r="C20" s="201"/>
      <c r="D20" s="202"/>
      <c r="E20" s="202"/>
    </row>
    <row r="21" spans="1:5">
      <c r="A21" s="201"/>
      <c r="B21" s="201"/>
      <c r="C21" s="201"/>
      <c r="D21" s="202"/>
      <c r="E21" s="202"/>
    </row>
    <row r="22" spans="1:5">
      <c r="A22" s="201"/>
      <c r="B22" s="201"/>
      <c r="C22" s="201"/>
      <c r="D22" s="202"/>
      <c r="E22" s="202"/>
    </row>
    <row r="23" spans="1:5">
      <c r="A23" s="201"/>
      <c r="B23" s="201"/>
      <c r="C23" s="201"/>
      <c r="D23" s="202"/>
      <c r="E23" s="202"/>
    </row>
    <row r="24" spans="1:5">
      <c r="A24" s="201"/>
      <c r="B24" s="201"/>
      <c r="C24" s="201"/>
      <c r="D24" s="202"/>
      <c r="E24" s="202"/>
    </row>
    <row r="25" spans="1:5">
      <c r="A25" s="201"/>
      <c r="B25" s="201"/>
      <c r="C25" s="201"/>
      <c r="D25" s="202"/>
      <c r="E25" s="202"/>
    </row>
    <row r="26" spans="1:5">
      <c r="A26" s="201"/>
      <c r="B26" s="201"/>
      <c r="C26" s="201"/>
      <c r="D26" s="202"/>
      <c r="E26" s="202"/>
    </row>
    <row r="27" spans="1:5">
      <c r="A27" s="201"/>
      <c r="B27" s="201"/>
      <c r="C27" s="201"/>
      <c r="D27" s="202"/>
      <c r="E27" s="202"/>
    </row>
    <row r="28" spans="1:5">
      <c r="A28" s="201"/>
      <c r="B28" s="201"/>
      <c r="C28" s="201"/>
      <c r="D28" s="202"/>
      <c r="E28" s="202"/>
    </row>
    <row r="29" spans="1:5">
      <c r="A29" s="201"/>
      <c r="B29" s="201"/>
      <c r="C29" s="201"/>
      <c r="D29" s="202"/>
      <c r="E29" s="202"/>
    </row>
    <row r="30" spans="1:5">
      <c r="A30" s="201"/>
      <c r="B30" s="201"/>
      <c r="C30" s="201"/>
      <c r="D30" s="202"/>
      <c r="E30" s="202"/>
    </row>
    <row r="31" spans="1:5">
      <c r="A31" s="201"/>
      <c r="B31" s="201"/>
      <c r="C31" s="201"/>
      <c r="D31" s="202"/>
      <c r="E31" s="202"/>
    </row>
    <row r="32" spans="1:5">
      <c r="A32" s="201"/>
      <c r="B32" s="201"/>
      <c r="C32" s="201"/>
      <c r="D32" s="202"/>
      <c r="E32" s="202"/>
    </row>
    <row r="33" spans="1:5">
      <c r="A33" s="201"/>
      <c r="B33" s="201"/>
      <c r="C33" s="201"/>
      <c r="D33" s="202"/>
      <c r="E33" s="202"/>
    </row>
    <row r="34" spans="1:5">
      <c r="A34" s="201"/>
      <c r="B34" s="201"/>
      <c r="C34" s="201"/>
      <c r="D34" s="202"/>
      <c r="E34" s="202"/>
    </row>
    <row r="35" spans="1:5">
      <c r="A35" s="201"/>
      <c r="B35" s="201"/>
      <c r="C35" s="201"/>
      <c r="D35" s="202"/>
      <c r="E35" s="202"/>
    </row>
    <row r="36" spans="1:5">
      <c r="A36" s="201"/>
      <c r="B36" s="201"/>
      <c r="C36" s="201"/>
      <c r="D36" s="202"/>
      <c r="E36" s="202"/>
    </row>
    <row r="37" spans="1:5">
      <c r="A37" s="201"/>
      <c r="B37" s="201"/>
      <c r="C37" s="201"/>
      <c r="D37" s="202"/>
      <c r="E37" s="202"/>
    </row>
    <row r="38" spans="1:5">
      <c r="A38" s="201"/>
      <c r="B38" s="201"/>
      <c r="C38" s="201"/>
      <c r="D38" s="202"/>
      <c r="E38" s="202"/>
    </row>
    <row r="39" spans="1:5">
      <c r="A39" s="201"/>
      <c r="B39" s="201"/>
      <c r="C39" s="201"/>
      <c r="D39" s="202"/>
      <c r="E39" s="202"/>
    </row>
    <row r="40" spans="1:5">
      <c r="A40" s="201"/>
      <c r="B40" s="201"/>
      <c r="C40" s="201"/>
      <c r="D40" s="202"/>
      <c r="E40" s="202"/>
    </row>
    <row r="41" spans="1:5">
      <c r="A41" s="201"/>
      <c r="B41" s="201"/>
      <c r="C41" s="201"/>
      <c r="D41" s="202"/>
      <c r="E41" s="202"/>
    </row>
    <row r="42" spans="1:5">
      <c r="A42" s="201"/>
      <c r="B42" s="201"/>
      <c r="C42" s="201"/>
      <c r="D42" s="202"/>
      <c r="E42" s="202"/>
    </row>
    <row r="43" spans="1:5">
      <c r="A43" s="201"/>
      <c r="B43" s="201"/>
      <c r="C43" s="201"/>
      <c r="D43" s="202"/>
      <c r="E43" s="202"/>
    </row>
    <row r="44" spans="1:5">
      <c r="A44" s="201"/>
      <c r="B44" s="201"/>
      <c r="C44" s="201"/>
      <c r="D44" s="202"/>
      <c r="E44" s="202"/>
    </row>
    <row r="45" spans="1:5">
      <c r="A45" s="201"/>
      <c r="B45" s="201"/>
      <c r="C45" s="201"/>
      <c r="D45" s="202"/>
      <c r="E45" s="202"/>
    </row>
    <row r="46" spans="1:5">
      <c r="A46" s="201"/>
      <c r="B46" s="201"/>
      <c r="C46" s="201"/>
      <c r="D46" s="202"/>
      <c r="E46" s="202"/>
    </row>
    <row r="47" spans="1:5">
      <c r="A47" s="201"/>
      <c r="B47" s="201"/>
      <c r="C47" s="201"/>
      <c r="D47" s="202"/>
      <c r="E47" s="202"/>
    </row>
    <row r="48" spans="1:5">
      <c r="A48" s="201"/>
      <c r="B48" s="201"/>
      <c r="C48" s="201"/>
      <c r="D48" s="202"/>
      <c r="E48" s="202"/>
    </row>
    <row r="49" spans="1:5">
      <c r="A49" s="201"/>
      <c r="B49" s="201"/>
      <c r="C49" s="201"/>
      <c r="D49" s="202"/>
      <c r="E49" s="202"/>
    </row>
    <row r="50" spans="1:5">
      <c r="A50" s="201"/>
      <c r="B50" s="201"/>
      <c r="C50" s="201"/>
      <c r="D50" s="202"/>
      <c r="E50" s="202"/>
    </row>
    <row r="51" spans="1:5">
      <c r="A51" s="201"/>
      <c r="B51" s="201"/>
      <c r="C51" s="201"/>
      <c r="D51" s="202"/>
      <c r="E51" s="202"/>
    </row>
    <row r="52" spans="1:5">
      <c r="A52" s="201"/>
      <c r="B52" s="201"/>
      <c r="C52" s="201"/>
      <c r="D52" s="202"/>
      <c r="E52" s="202"/>
    </row>
    <row r="53" spans="1:5">
      <c r="A53" s="201"/>
      <c r="B53" s="201"/>
      <c r="C53" s="201"/>
      <c r="D53" s="202"/>
      <c r="E53" s="202"/>
    </row>
    <row r="54" spans="1:5">
      <c r="A54" s="201"/>
      <c r="B54" s="201"/>
      <c r="C54" s="201"/>
      <c r="D54" s="202"/>
      <c r="E54" s="202"/>
    </row>
    <row r="55" spans="1:5">
      <c r="A55" s="201"/>
      <c r="B55" s="201"/>
      <c r="C55" s="201"/>
      <c r="D55" s="202"/>
      <c r="E55" s="202"/>
    </row>
    <row r="56" spans="1:5">
      <c r="A56" s="201"/>
      <c r="B56" s="201"/>
      <c r="C56" s="201"/>
      <c r="D56" s="202"/>
      <c r="E56" s="202"/>
    </row>
    <row r="57" spans="1:5">
      <c r="A57" s="201"/>
      <c r="B57" s="201"/>
      <c r="C57" s="201"/>
      <c r="D57" s="202"/>
      <c r="E57" s="202"/>
    </row>
    <row r="58" spans="1:5">
      <c r="A58" s="201"/>
      <c r="B58" s="201"/>
      <c r="C58" s="201"/>
      <c r="D58" s="202"/>
      <c r="E58" s="202"/>
    </row>
    <row r="59" spans="1:5">
      <c r="A59" s="201"/>
      <c r="B59" s="201"/>
      <c r="C59" s="201"/>
      <c r="D59" s="202"/>
      <c r="E59" s="202"/>
    </row>
    <row r="60" spans="1:5">
      <c r="A60" s="201"/>
      <c r="B60" s="201"/>
      <c r="C60" s="201"/>
      <c r="D60" s="202"/>
      <c r="E60" s="202"/>
    </row>
    <row r="61" spans="1:5">
      <c r="A61" s="201"/>
      <c r="B61" s="201"/>
      <c r="C61" s="201"/>
      <c r="D61" s="202"/>
      <c r="E61" s="202"/>
    </row>
    <row r="62" spans="1:5">
      <c r="A62" s="201"/>
      <c r="B62" s="201"/>
      <c r="C62" s="201"/>
      <c r="D62" s="202"/>
      <c r="E62" s="202"/>
    </row>
    <row r="63" spans="1:5">
      <c r="A63" s="201"/>
      <c r="B63" s="201"/>
      <c r="C63" s="201"/>
      <c r="D63" s="202"/>
      <c r="E63" s="202"/>
    </row>
    <row r="64" spans="1:5">
      <c r="A64" s="201"/>
      <c r="B64" s="201"/>
      <c r="C64" s="201"/>
      <c r="D64" s="202"/>
      <c r="E64" s="202"/>
    </row>
    <row r="65" spans="1:5">
      <c r="A65" s="201"/>
      <c r="B65" s="201"/>
      <c r="C65" s="201"/>
      <c r="D65" s="202"/>
      <c r="E65" s="202"/>
    </row>
    <row r="66" spans="1:5">
      <c r="A66" s="201"/>
      <c r="B66" s="201"/>
      <c r="C66" s="201"/>
      <c r="D66" s="202"/>
      <c r="E66" s="202"/>
    </row>
    <row r="67" spans="1:5">
      <c r="A67" s="201"/>
      <c r="B67" s="201"/>
      <c r="C67" s="201"/>
      <c r="D67" s="202"/>
      <c r="E67" s="202"/>
    </row>
    <row r="68" spans="1:5">
      <c r="A68" s="201"/>
      <c r="B68" s="201"/>
      <c r="C68" s="201"/>
      <c r="D68" s="202"/>
      <c r="E68" s="202"/>
    </row>
    <row r="69" spans="1:5">
      <c r="A69" s="201"/>
      <c r="B69" s="201"/>
      <c r="C69" s="201"/>
      <c r="D69" s="202"/>
      <c r="E69" s="202"/>
    </row>
    <row r="70" spans="1:5">
      <c r="A70" s="201"/>
      <c r="B70" s="201"/>
      <c r="C70" s="201"/>
      <c r="D70" s="202"/>
      <c r="E70" s="202"/>
    </row>
    <row r="71" spans="1:5">
      <c r="A71" s="201"/>
      <c r="B71" s="201"/>
      <c r="C71" s="201"/>
      <c r="D71" s="202"/>
      <c r="E71" s="202"/>
    </row>
    <row r="72" spans="1:5">
      <c r="A72" s="201"/>
      <c r="B72" s="201"/>
      <c r="C72" s="201"/>
      <c r="D72" s="202"/>
      <c r="E72" s="202"/>
    </row>
    <row r="73" spans="1:5">
      <c r="A73" s="201"/>
      <c r="B73" s="201"/>
      <c r="C73" s="201"/>
      <c r="D73" s="202"/>
      <c r="E73" s="202"/>
    </row>
    <row r="74" spans="1:5">
      <c r="A74" s="201"/>
      <c r="B74" s="201"/>
      <c r="C74" s="201"/>
      <c r="D74" s="202"/>
      <c r="E74" s="202"/>
    </row>
    <row r="75" spans="1:5">
      <c r="A75" s="201"/>
      <c r="B75" s="201"/>
      <c r="C75" s="201"/>
      <c r="D75" s="202"/>
      <c r="E75" s="202"/>
    </row>
    <row r="76" spans="1:5">
      <c r="A76" s="201"/>
      <c r="B76" s="201"/>
      <c r="C76" s="201"/>
      <c r="D76" s="202"/>
      <c r="E76" s="202"/>
    </row>
    <row r="77" spans="1:5">
      <c r="A77" s="201"/>
      <c r="B77" s="201"/>
      <c r="C77" s="201"/>
      <c r="D77" s="202"/>
      <c r="E77" s="202"/>
    </row>
    <row r="78" spans="1:5">
      <c r="A78" s="201"/>
      <c r="B78" s="201"/>
      <c r="C78" s="201"/>
      <c r="D78" s="202"/>
      <c r="E78" s="202"/>
    </row>
    <row r="79" spans="1:5">
      <c r="A79" s="201"/>
      <c r="B79" s="201"/>
      <c r="C79" s="201"/>
      <c r="D79" s="202"/>
      <c r="E79" s="202"/>
    </row>
    <row r="80" spans="1:5">
      <c r="A80" s="201"/>
      <c r="B80" s="201"/>
      <c r="C80" s="201"/>
      <c r="D80" s="202"/>
      <c r="E80" s="202"/>
    </row>
    <row r="81" spans="1:5">
      <c r="A81" s="201"/>
      <c r="B81" s="201"/>
      <c r="C81" s="201"/>
      <c r="D81" s="202"/>
      <c r="E81" s="202"/>
    </row>
    <row r="82" spans="1:5">
      <c r="A82" s="201"/>
      <c r="B82" s="201"/>
      <c r="C82" s="201"/>
      <c r="D82" s="202"/>
      <c r="E82" s="202"/>
    </row>
    <row r="83" spans="1:5">
      <c r="A83" s="201"/>
      <c r="B83" s="201"/>
      <c r="C83" s="201"/>
      <c r="D83" s="202"/>
      <c r="E83" s="202"/>
    </row>
    <row r="84" spans="1:5">
      <c r="A84" s="201"/>
      <c r="B84" s="201"/>
      <c r="C84" s="201"/>
      <c r="D84" s="202"/>
      <c r="E84" s="202"/>
    </row>
    <row r="85" spans="1:5">
      <c r="A85" s="201"/>
      <c r="B85" s="201"/>
      <c r="C85" s="201"/>
      <c r="D85" s="202"/>
      <c r="E85" s="202"/>
    </row>
    <row r="86" spans="1:5">
      <c r="A86" s="201"/>
      <c r="B86" s="201"/>
      <c r="C86" s="201"/>
      <c r="D86" s="202"/>
      <c r="E86" s="202"/>
    </row>
    <row r="87" spans="1:5">
      <c r="A87" s="201"/>
      <c r="B87" s="201"/>
      <c r="C87" s="201"/>
      <c r="D87" s="202"/>
      <c r="E87" s="202"/>
    </row>
    <row r="88" spans="1:5">
      <c r="A88" s="201"/>
      <c r="B88" s="201"/>
      <c r="C88" s="201"/>
      <c r="D88" s="202"/>
      <c r="E88" s="202"/>
    </row>
    <row r="89" spans="1:5">
      <c r="A89" s="201"/>
      <c r="B89" s="201"/>
      <c r="C89" s="201"/>
      <c r="D89" s="202"/>
      <c r="E89" s="202"/>
    </row>
    <row r="90" spans="1:5">
      <c r="A90" s="201"/>
      <c r="B90" s="201"/>
      <c r="C90" s="201"/>
      <c r="D90" s="202"/>
      <c r="E90" s="202"/>
    </row>
    <row r="91" spans="1:5">
      <c r="A91" s="201"/>
      <c r="B91" s="201"/>
      <c r="C91" s="201"/>
      <c r="D91" s="202"/>
      <c r="E91" s="202"/>
    </row>
    <row r="92" spans="1:5">
      <c r="A92" s="201"/>
      <c r="B92" s="201"/>
      <c r="C92" s="201"/>
      <c r="D92" s="202"/>
      <c r="E92" s="202"/>
    </row>
    <row r="93" spans="1:5">
      <c r="A93" s="201"/>
      <c r="B93" s="201"/>
      <c r="C93" s="201"/>
      <c r="D93" s="202"/>
      <c r="E93" s="202"/>
    </row>
    <row r="94" spans="1:5">
      <c r="A94" s="201"/>
      <c r="B94" s="201"/>
      <c r="C94" s="201"/>
      <c r="D94" s="202"/>
      <c r="E94" s="202"/>
    </row>
    <row r="95" spans="1:5">
      <c r="A95" s="201"/>
      <c r="B95" s="201"/>
      <c r="C95" s="201"/>
      <c r="D95" s="202"/>
      <c r="E95" s="202"/>
    </row>
    <row r="96" spans="1:5">
      <c r="A96" s="201"/>
      <c r="B96" s="201"/>
      <c r="C96" s="201"/>
      <c r="D96" s="202"/>
      <c r="E96" s="202"/>
    </row>
    <row r="97" spans="1:5">
      <c r="A97" s="201"/>
      <c r="B97" s="201"/>
      <c r="C97" s="201"/>
      <c r="D97" s="202"/>
      <c r="E97" s="202"/>
    </row>
    <row r="98" spans="1:5">
      <c r="A98" s="201"/>
      <c r="B98" s="201"/>
      <c r="C98" s="201"/>
      <c r="D98" s="202"/>
      <c r="E98" s="202"/>
    </row>
    <row r="99" spans="1:5">
      <c r="A99" s="201"/>
      <c r="B99" s="201"/>
      <c r="C99" s="201"/>
      <c r="D99" s="202"/>
      <c r="E99" s="202"/>
    </row>
    <row r="100" spans="1:5">
      <c r="A100" s="201"/>
      <c r="B100" s="201"/>
      <c r="C100" s="201"/>
      <c r="D100" s="202"/>
      <c r="E100" s="202"/>
    </row>
    <row r="101" spans="1:5">
      <c r="A101" s="201"/>
      <c r="B101" s="201"/>
      <c r="C101" s="201"/>
      <c r="D101" s="202"/>
      <c r="E101" s="202"/>
    </row>
    <row r="102" spans="1:5">
      <c r="A102" s="201"/>
      <c r="B102" s="201"/>
      <c r="C102" s="201"/>
      <c r="D102" s="202"/>
      <c r="E102" s="202"/>
    </row>
    <row r="103" spans="1:5">
      <c r="A103" s="201"/>
      <c r="B103" s="201"/>
      <c r="C103" s="201"/>
      <c r="D103" s="202"/>
      <c r="E103" s="202"/>
    </row>
    <row r="104" spans="1:5">
      <c r="A104" s="201"/>
      <c r="B104" s="201"/>
      <c r="C104" s="201"/>
      <c r="D104" s="202"/>
      <c r="E104" s="202"/>
    </row>
    <row r="105" spans="1:5">
      <c r="A105" s="201"/>
      <c r="B105" s="201"/>
      <c r="C105" s="201"/>
      <c r="D105" s="202"/>
      <c r="E105" s="202"/>
    </row>
    <row r="106" spans="1:5">
      <c r="A106" s="201"/>
      <c r="B106" s="201"/>
      <c r="C106" s="201"/>
      <c r="D106" s="202"/>
      <c r="E106" s="202"/>
    </row>
    <row r="107" spans="1:5">
      <c r="A107" s="201"/>
      <c r="B107" s="201"/>
      <c r="C107" s="201"/>
      <c r="D107" s="202"/>
      <c r="E107" s="202"/>
    </row>
    <row r="108" spans="1:5">
      <c r="A108" s="201"/>
      <c r="B108" s="201"/>
      <c r="C108" s="201"/>
      <c r="D108" s="202"/>
      <c r="E108" s="202"/>
    </row>
    <row r="109" spans="1:5">
      <c r="A109" s="201"/>
      <c r="B109" s="201"/>
      <c r="C109" s="201"/>
      <c r="D109" s="202"/>
      <c r="E109" s="202"/>
    </row>
    <row r="110" spans="1:5">
      <c r="A110" s="201"/>
      <c r="B110" s="201"/>
      <c r="C110" s="201"/>
      <c r="D110" s="202"/>
      <c r="E110" s="202"/>
    </row>
    <row r="111" spans="1:5">
      <c r="A111" s="201"/>
      <c r="B111" s="201"/>
      <c r="C111" s="201"/>
      <c r="D111" s="202"/>
      <c r="E111" s="202"/>
    </row>
    <row r="112" spans="1:5">
      <c r="A112" s="201"/>
      <c r="B112" s="201"/>
      <c r="C112" s="201"/>
      <c r="D112" s="202"/>
      <c r="E112" s="202"/>
    </row>
    <row r="113" spans="1:5">
      <c r="A113" s="201"/>
      <c r="B113" s="201"/>
      <c r="C113" s="201"/>
      <c r="D113" s="202"/>
      <c r="E113" s="202"/>
    </row>
    <row r="114" spans="1:5">
      <c r="A114" s="201"/>
      <c r="B114" s="201"/>
      <c r="C114" s="201"/>
      <c r="D114" s="202"/>
      <c r="E114" s="202"/>
    </row>
    <row r="115" spans="1:5">
      <c r="A115" s="201"/>
      <c r="B115" s="201"/>
      <c r="C115" s="201"/>
      <c r="D115" s="202"/>
      <c r="E115" s="202"/>
    </row>
    <row r="116" spans="1:5">
      <c r="A116" s="201"/>
      <c r="B116" s="201"/>
      <c r="C116" s="201"/>
      <c r="D116" s="202"/>
      <c r="E116" s="202"/>
    </row>
    <row r="117" spans="1:5">
      <c r="A117" s="201"/>
      <c r="B117" s="201"/>
      <c r="C117" s="201"/>
      <c r="D117" s="202"/>
      <c r="E117" s="202"/>
    </row>
    <row r="118" spans="1:5">
      <c r="A118" s="201"/>
      <c r="B118" s="201"/>
      <c r="C118" s="201"/>
      <c r="D118" s="202"/>
      <c r="E118" s="202"/>
    </row>
    <row r="119" spans="1:5">
      <c r="A119" s="201"/>
      <c r="B119" s="201"/>
      <c r="C119" s="201"/>
      <c r="D119" s="202"/>
      <c r="E119" s="202"/>
    </row>
    <row r="120" spans="1:5">
      <c r="A120" s="201"/>
      <c r="B120" s="201"/>
      <c r="C120" s="201"/>
      <c r="D120" s="202"/>
      <c r="E120" s="202"/>
    </row>
    <row r="121" spans="1:5">
      <c r="A121" s="201"/>
      <c r="B121" s="201"/>
      <c r="C121" s="201"/>
      <c r="D121" s="202"/>
      <c r="E121" s="202"/>
    </row>
    <row r="122" spans="1:5">
      <c r="A122" s="201"/>
      <c r="B122" s="201"/>
      <c r="C122" s="201"/>
      <c r="D122" s="202"/>
      <c r="E122" s="202"/>
    </row>
    <row r="123" spans="1:5">
      <c r="A123" s="201"/>
      <c r="B123" s="201"/>
      <c r="C123" s="201"/>
      <c r="D123" s="202"/>
      <c r="E123" s="202"/>
    </row>
    <row r="124" spans="1:5">
      <c r="A124" s="201"/>
      <c r="B124" s="201"/>
      <c r="C124" s="201"/>
      <c r="D124" s="202"/>
      <c r="E124" s="202"/>
    </row>
    <row r="125" spans="1:5">
      <c r="A125" s="201"/>
      <c r="B125" s="201"/>
      <c r="C125" s="201"/>
      <c r="D125" s="202"/>
      <c r="E125" s="202"/>
    </row>
    <row r="126" spans="1:5">
      <c r="A126" s="201"/>
      <c r="B126" s="201"/>
      <c r="C126" s="201"/>
      <c r="D126" s="202"/>
      <c r="E126" s="202"/>
    </row>
    <row r="127" spans="1:5">
      <c r="A127" s="201"/>
      <c r="B127" s="201"/>
      <c r="C127" s="201"/>
      <c r="D127" s="202"/>
      <c r="E127" s="202"/>
    </row>
    <row r="128" spans="1:5">
      <c r="A128" s="201"/>
      <c r="B128" s="201"/>
      <c r="C128" s="201"/>
      <c r="D128" s="202"/>
      <c r="E128" s="202"/>
    </row>
    <row r="129" spans="1:5">
      <c r="A129" s="201"/>
      <c r="B129" s="201"/>
      <c r="C129" s="201"/>
      <c r="D129" s="202"/>
      <c r="E129" s="202"/>
    </row>
    <row r="130" spans="1:5">
      <c r="A130" s="201"/>
      <c r="B130" s="201"/>
      <c r="C130" s="201"/>
      <c r="D130" s="202"/>
      <c r="E130" s="202"/>
    </row>
    <row r="131" spans="1:5">
      <c r="A131" s="201"/>
      <c r="B131" s="201"/>
      <c r="C131" s="201"/>
      <c r="D131" s="202"/>
      <c r="E131" s="202"/>
    </row>
    <row r="132" spans="1:5">
      <c r="A132" s="201"/>
      <c r="B132" s="201"/>
      <c r="C132" s="201"/>
      <c r="D132" s="202"/>
      <c r="E132" s="202"/>
    </row>
    <row r="133" spans="1:5">
      <c r="A133" s="201"/>
      <c r="B133" s="201"/>
      <c r="C133" s="201"/>
      <c r="D133" s="202"/>
      <c r="E133" s="202"/>
    </row>
    <row r="134" spans="1:5">
      <c r="A134" s="201"/>
      <c r="B134" s="201"/>
      <c r="C134" s="201"/>
      <c r="D134" s="202"/>
      <c r="E134" s="202"/>
    </row>
    <row r="135" spans="1:5">
      <c r="A135" s="201"/>
      <c r="B135" s="201"/>
      <c r="C135" s="201"/>
      <c r="D135" s="202"/>
      <c r="E135" s="202"/>
    </row>
    <row r="136" spans="1:5">
      <c r="A136" s="201"/>
      <c r="B136" s="201"/>
      <c r="C136" s="201"/>
      <c r="D136" s="202"/>
      <c r="E136" s="202"/>
    </row>
    <row r="137" spans="1:5">
      <c r="A137" s="201"/>
      <c r="B137" s="201"/>
      <c r="C137" s="201"/>
      <c r="D137" s="202"/>
      <c r="E137" s="202"/>
    </row>
    <row r="138" spans="1:5">
      <c r="A138" s="201"/>
      <c r="B138" s="201"/>
      <c r="C138" s="201"/>
      <c r="D138" s="202"/>
      <c r="E138" s="202"/>
    </row>
    <row r="139" spans="1:5">
      <c r="A139" s="201"/>
      <c r="B139" s="201"/>
      <c r="C139" s="201"/>
      <c r="D139" s="202"/>
      <c r="E139" s="202"/>
    </row>
    <row r="140" spans="1:5">
      <c r="A140" s="201"/>
      <c r="B140" s="201"/>
      <c r="C140" s="201"/>
      <c r="D140" s="202"/>
      <c r="E140" s="202"/>
    </row>
    <row r="141" spans="1:5">
      <c r="A141" s="201"/>
      <c r="B141" s="201"/>
      <c r="C141" s="201"/>
      <c r="D141" s="202"/>
      <c r="E141" s="202"/>
    </row>
    <row r="142" spans="1:5">
      <c r="A142" s="201"/>
      <c r="B142" s="201"/>
      <c r="C142" s="201"/>
      <c r="D142" s="202"/>
      <c r="E142" s="202"/>
    </row>
    <row r="143" spans="1:5">
      <c r="A143" s="201"/>
      <c r="B143" s="201"/>
      <c r="C143" s="201"/>
      <c r="D143" s="202"/>
      <c r="E143" s="202"/>
    </row>
    <row r="144" spans="1:5">
      <c r="A144" s="201"/>
      <c r="B144" s="201"/>
      <c r="C144" s="201"/>
      <c r="D144" s="202"/>
      <c r="E144" s="202"/>
    </row>
    <row r="145" spans="1:5">
      <c r="A145" s="201"/>
      <c r="B145" s="201"/>
      <c r="C145" s="201"/>
      <c r="D145" s="202"/>
      <c r="E145" s="202"/>
    </row>
    <row r="146" spans="1:5">
      <c r="A146" s="201"/>
      <c r="B146" s="201"/>
      <c r="C146" s="201"/>
      <c r="D146" s="202"/>
      <c r="E146" s="202"/>
    </row>
    <row r="147" spans="1:5">
      <c r="A147" s="201"/>
      <c r="B147" s="201"/>
      <c r="C147" s="201"/>
      <c r="D147" s="202"/>
      <c r="E147" s="202"/>
    </row>
    <row r="148" spans="1:5">
      <c r="A148" s="201"/>
      <c r="B148" s="201"/>
      <c r="C148" s="201"/>
      <c r="D148" s="202"/>
      <c r="E148" s="202"/>
    </row>
    <row r="149" spans="1:5">
      <c r="A149" s="201"/>
      <c r="B149" s="201"/>
      <c r="C149" s="201"/>
      <c r="D149" s="202"/>
      <c r="E149" s="202"/>
    </row>
    <row r="150" spans="1:5">
      <c r="A150" s="201"/>
      <c r="B150" s="201"/>
      <c r="C150" s="201"/>
      <c r="D150" s="202"/>
      <c r="E150" s="202"/>
    </row>
    <row r="151" spans="1:5">
      <c r="A151" s="201"/>
      <c r="B151" s="201"/>
      <c r="C151" s="201"/>
      <c r="D151" s="202"/>
      <c r="E151" s="202"/>
    </row>
    <row r="152" spans="1:5">
      <c r="A152" s="201"/>
      <c r="B152" s="201"/>
      <c r="C152" s="201"/>
      <c r="D152" s="202"/>
      <c r="E152" s="202"/>
    </row>
    <row r="153" spans="1:5">
      <c r="A153" s="201"/>
      <c r="B153" s="201"/>
      <c r="C153" s="201"/>
      <c r="D153" s="202"/>
      <c r="E153" s="202"/>
    </row>
    <row r="154" spans="1:5">
      <c r="A154" s="201"/>
      <c r="B154" s="201"/>
      <c r="C154" s="201"/>
      <c r="D154" s="202"/>
      <c r="E154" s="202"/>
    </row>
    <row r="155" spans="1:5">
      <c r="A155" s="201"/>
      <c r="B155" s="201"/>
      <c r="C155" s="201"/>
      <c r="D155" s="202"/>
      <c r="E155" s="202"/>
    </row>
    <row r="156" spans="1:5">
      <c r="A156" s="201"/>
      <c r="B156" s="201"/>
      <c r="C156" s="201"/>
      <c r="D156" s="202"/>
      <c r="E156" s="202"/>
    </row>
    <row r="157" spans="1:5">
      <c r="A157" s="201"/>
      <c r="B157" s="201"/>
      <c r="C157" s="201"/>
      <c r="D157" s="202"/>
      <c r="E157" s="202"/>
    </row>
    <row r="158" spans="1:5">
      <c r="A158" s="201"/>
      <c r="B158" s="201"/>
      <c r="C158" s="201"/>
      <c r="D158" s="202"/>
      <c r="E158" s="202"/>
    </row>
    <row r="159" spans="1:5">
      <c r="A159" s="201"/>
      <c r="B159" s="201"/>
      <c r="C159" s="201"/>
      <c r="D159" s="202"/>
      <c r="E159" s="202"/>
    </row>
    <row r="160" spans="1:5">
      <c r="A160" s="201"/>
      <c r="B160" s="201"/>
      <c r="C160" s="201"/>
      <c r="D160" s="202"/>
      <c r="E160" s="202"/>
    </row>
    <row r="161" spans="1:5">
      <c r="A161" s="201"/>
      <c r="B161" s="201"/>
      <c r="C161" s="201"/>
      <c r="D161" s="202"/>
      <c r="E161" s="202"/>
    </row>
    <row r="162" spans="1:5">
      <c r="A162" s="201"/>
      <c r="B162" s="201"/>
      <c r="C162" s="201"/>
      <c r="D162" s="202"/>
      <c r="E162" s="202"/>
    </row>
    <row r="163" spans="1:5">
      <c r="A163" s="201"/>
      <c r="B163" s="201"/>
      <c r="C163" s="201"/>
      <c r="D163" s="202"/>
      <c r="E163" s="202"/>
    </row>
    <row r="164" spans="1:5">
      <c r="A164" s="201"/>
      <c r="B164" s="201"/>
      <c r="C164" s="201"/>
      <c r="D164" s="202"/>
      <c r="E164" s="202"/>
    </row>
    <row r="165" spans="1:5">
      <c r="A165" s="201"/>
      <c r="B165" s="201"/>
      <c r="C165" s="201"/>
      <c r="D165" s="202"/>
      <c r="E165" s="202"/>
    </row>
    <row r="166" spans="1:5">
      <c r="A166" s="201"/>
      <c r="B166" s="201"/>
      <c r="C166" s="201"/>
      <c r="D166" s="202"/>
      <c r="E166" s="202"/>
    </row>
    <row r="167" spans="1:5">
      <c r="A167" s="201"/>
      <c r="B167" s="201"/>
      <c r="C167" s="201"/>
      <c r="D167" s="202"/>
      <c r="E167" s="202"/>
    </row>
    <row r="168" spans="1:5">
      <c r="A168" s="201"/>
      <c r="B168" s="201"/>
      <c r="C168" s="201"/>
      <c r="D168" s="202"/>
      <c r="E168" s="202"/>
    </row>
    <row r="169" spans="1:5">
      <c r="A169" s="201"/>
      <c r="B169" s="201"/>
      <c r="C169" s="201"/>
      <c r="D169" s="202"/>
      <c r="E169" s="202"/>
    </row>
    <row r="170" spans="1:5">
      <c r="A170" s="201"/>
      <c r="B170" s="201"/>
      <c r="C170" s="201"/>
      <c r="D170" s="202"/>
      <c r="E170" s="202"/>
    </row>
    <row r="171" spans="1:5">
      <c r="A171" s="201"/>
      <c r="B171" s="201"/>
      <c r="C171" s="201"/>
      <c r="D171" s="202"/>
      <c r="E171" s="202"/>
    </row>
    <row r="172" spans="1:5">
      <c r="A172" s="203"/>
      <c r="B172" s="203"/>
      <c r="C172" s="203"/>
      <c r="D172" s="204"/>
      <c r="E172" s="20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Calendar</vt:lpstr>
      <vt:lpstr>Thông tin DN</vt:lpstr>
      <vt:lpstr>Hợp đồng</vt:lpstr>
      <vt:lpstr>Nhập liệu</vt:lpstr>
      <vt:lpstr>Chi tiết</vt:lpstr>
      <vt:lpstr>Khách hàng</vt:lpstr>
      <vt:lpstr>MACT</vt:lpstr>
      <vt:lpstr>MACTY</vt:lpstr>
      <vt:lpstr>'Thông tin DN'!ngay1</vt:lpstr>
      <vt:lpstr>'Thông tin DN'!ngay2</vt:lpstr>
      <vt:lpstr>Calendar!Print_Area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BaCuong</dc:creator>
  <cp:lastModifiedBy>admin</cp:lastModifiedBy>
  <dcterms:created xsi:type="dcterms:W3CDTF">2014-10-19T14:32:44Z</dcterms:created>
  <dcterms:modified xsi:type="dcterms:W3CDTF">2020-06-12T08:33:46Z</dcterms:modified>
</cp:coreProperties>
</file>